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Titles" localSheetId="0">Sheet1!$7:$9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" i="1" l="1"/>
  <c r="M34" i="1"/>
  <c r="H245" i="1"/>
  <c r="F245" i="1"/>
  <c r="H243" i="1"/>
  <c r="F243" i="1"/>
  <c r="H242" i="1"/>
  <c r="F242" i="1"/>
  <c r="H236" i="1"/>
  <c r="H21" i="1"/>
  <c r="H20" i="1"/>
  <c r="H19" i="1"/>
  <c r="H18" i="1"/>
  <c r="H17" i="1"/>
  <c r="H16" i="1"/>
  <c r="F16" i="1"/>
  <c r="H57" i="1" l="1"/>
  <c r="H58" i="1"/>
  <c r="H35" i="1"/>
  <c r="G243" i="1"/>
  <c r="G242" i="1" s="1"/>
  <c r="G244" i="1"/>
  <c r="G245" i="1"/>
  <c r="M233" i="1" l="1"/>
  <c r="M232" i="1" s="1"/>
  <c r="L233" i="1"/>
  <c r="L232" i="1" s="1"/>
  <c r="J233" i="1"/>
  <c r="J232" i="1" s="1"/>
  <c r="I233" i="1"/>
  <c r="I232" i="1" s="1"/>
  <c r="M140" i="1"/>
  <c r="L140" i="1"/>
  <c r="J140" i="1"/>
  <c r="I140" i="1"/>
  <c r="C119" i="1"/>
  <c r="E119" i="1"/>
  <c r="M119" i="1"/>
  <c r="L119" i="1"/>
  <c r="I119" i="1"/>
  <c r="J119" i="1"/>
  <c r="C78" i="1"/>
  <c r="I78" i="1"/>
  <c r="H122" i="1"/>
  <c r="K122" i="1" s="1"/>
  <c r="H120" i="1"/>
  <c r="K120" i="1" s="1"/>
  <c r="H121" i="1"/>
  <c r="F122" i="1"/>
  <c r="F121" i="1"/>
  <c r="D119" i="1"/>
  <c r="D140" i="1"/>
  <c r="E140" i="1"/>
  <c r="D117" i="1"/>
  <c r="D56" i="1"/>
  <c r="D62" i="1"/>
  <c r="D59" i="1"/>
  <c r="E62" i="1"/>
  <c r="C62" i="1"/>
  <c r="D233" i="1"/>
  <c r="D232" i="1" s="1"/>
  <c r="E233" i="1"/>
  <c r="E232" i="1" s="1"/>
  <c r="C233" i="1"/>
  <c r="C232" i="1" s="1"/>
  <c r="D190" i="1"/>
  <c r="D192" i="1"/>
  <c r="D175" i="1"/>
  <c r="E78" i="1"/>
  <c r="D78" i="1"/>
  <c r="E46" i="1"/>
  <c r="E45" i="1" s="1"/>
  <c r="C140" i="1"/>
  <c r="M78" i="1"/>
  <c r="L78" i="1"/>
  <c r="J78" i="1"/>
  <c r="D46" i="1"/>
  <c r="D45" i="1" s="1"/>
  <c r="D188" i="1" l="1"/>
  <c r="N122" i="1"/>
  <c r="D55" i="1"/>
  <c r="D54" i="1" s="1"/>
  <c r="H235" i="1"/>
  <c r="H234" i="1"/>
  <c r="H231" i="1"/>
  <c r="K231" i="1" s="1"/>
  <c r="H229" i="1"/>
  <c r="K229" i="1" s="1"/>
  <c r="H228" i="1"/>
  <c r="K228" i="1" s="1"/>
  <c r="H226" i="1"/>
  <c r="K226" i="1" s="1"/>
  <c r="H224" i="1"/>
  <c r="K224" i="1" s="1"/>
  <c r="H223" i="1"/>
  <c r="H219" i="1"/>
  <c r="K219" i="1" s="1"/>
  <c r="H220" i="1"/>
  <c r="K220" i="1" s="1"/>
  <c r="H218" i="1"/>
  <c r="K218" i="1" s="1"/>
  <c r="H216" i="1"/>
  <c r="K216" i="1" s="1"/>
  <c r="H215" i="1"/>
  <c r="K215" i="1" s="1"/>
  <c r="H212" i="1"/>
  <c r="K212" i="1" s="1"/>
  <c r="H213" i="1"/>
  <c r="K213" i="1" s="1"/>
  <c r="H211" i="1"/>
  <c r="K211" i="1" s="1"/>
  <c r="H206" i="1"/>
  <c r="H207" i="1"/>
  <c r="K207" i="1" s="1"/>
  <c r="H208" i="1"/>
  <c r="H209" i="1"/>
  <c r="K209" i="1" s="1"/>
  <c r="H205" i="1"/>
  <c r="K205" i="1" s="1"/>
  <c r="H203" i="1"/>
  <c r="H200" i="1"/>
  <c r="K200" i="1" s="1"/>
  <c r="H198" i="1"/>
  <c r="K198" i="1" s="1"/>
  <c r="H194" i="1"/>
  <c r="K194" i="1" s="1"/>
  <c r="H195" i="1"/>
  <c r="K195" i="1" s="1"/>
  <c r="H196" i="1"/>
  <c r="K196" i="1" s="1"/>
  <c r="H193" i="1"/>
  <c r="K193" i="1" s="1"/>
  <c r="H191" i="1"/>
  <c r="H189" i="1"/>
  <c r="K189" i="1" s="1"/>
  <c r="H185" i="1"/>
  <c r="K185" i="1" s="1"/>
  <c r="H177" i="1"/>
  <c r="H178" i="1"/>
  <c r="H179" i="1"/>
  <c r="H180" i="1"/>
  <c r="H181" i="1"/>
  <c r="H176" i="1"/>
  <c r="K176" i="1" s="1"/>
  <c r="H165" i="1"/>
  <c r="H166" i="1"/>
  <c r="H167" i="1"/>
  <c r="H168" i="1"/>
  <c r="H169" i="1"/>
  <c r="H170" i="1"/>
  <c r="K170" i="1" s="1"/>
  <c r="H171" i="1"/>
  <c r="H172" i="1"/>
  <c r="H173" i="1"/>
  <c r="H164" i="1"/>
  <c r="H162" i="1"/>
  <c r="K162" i="1" s="1"/>
  <c r="H142" i="1"/>
  <c r="K142" i="1" s="1"/>
  <c r="H143" i="1"/>
  <c r="H144" i="1"/>
  <c r="H145" i="1"/>
  <c r="H146" i="1"/>
  <c r="H147" i="1"/>
  <c r="H148" i="1"/>
  <c r="H149" i="1"/>
  <c r="K149" i="1" s="1"/>
  <c r="H150" i="1"/>
  <c r="H151" i="1"/>
  <c r="H152" i="1"/>
  <c r="H153" i="1"/>
  <c r="K153" i="1" s="1"/>
  <c r="H154" i="1"/>
  <c r="K154" i="1" s="1"/>
  <c r="H155" i="1"/>
  <c r="H156" i="1"/>
  <c r="H157" i="1"/>
  <c r="H158" i="1"/>
  <c r="H159" i="1"/>
  <c r="H160" i="1"/>
  <c r="H141" i="1"/>
  <c r="H127" i="1"/>
  <c r="K127" i="1" s="1"/>
  <c r="H128" i="1"/>
  <c r="K128" i="1" s="1"/>
  <c r="H129" i="1"/>
  <c r="K129" i="1" s="1"/>
  <c r="H130" i="1"/>
  <c r="H131" i="1"/>
  <c r="H132" i="1"/>
  <c r="H133" i="1"/>
  <c r="H134" i="1"/>
  <c r="K134" i="1" s="1"/>
  <c r="H135" i="1"/>
  <c r="H136" i="1"/>
  <c r="K136" i="1" s="1"/>
  <c r="H137" i="1"/>
  <c r="H138" i="1"/>
  <c r="H139" i="1"/>
  <c r="H126" i="1"/>
  <c r="H123" i="1"/>
  <c r="H124" i="1"/>
  <c r="H118" i="1"/>
  <c r="K118" i="1" s="1"/>
  <c r="H102" i="1"/>
  <c r="H103" i="1"/>
  <c r="H104" i="1"/>
  <c r="H105" i="1"/>
  <c r="H106" i="1"/>
  <c r="K106" i="1" s="1"/>
  <c r="H107" i="1"/>
  <c r="K107" i="1" s="1"/>
  <c r="H108" i="1"/>
  <c r="K108" i="1" s="1"/>
  <c r="H109" i="1"/>
  <c r="H110" i="1"/>
  <c r="H111" i="1"/>
  <c r="H112" i="1"/>
  <c r="H113" i="1"/>
  <c r="H114" i="1"/>
  <c r="H115" i="1"/>
  <c r="H116" i="1"/>
  <c r="H101" i="1"/>
  <c r="H99" i="1"/>
  <c r="H98" i="1"/>
  <c r="H92" i="1"/>
  <c r="K92" i="1" s="1"/>
  <c r="H93" i="1"/>
  <c r="K93" i="1" s="1"/>
  <c r="H94" i="1"/>
  <c r="K94" i="1" s="1"/>
  <c r="H95" i="1"/>
  <c r="K95" i="1" s="1"/>
  <c r="H91" i="1"/>
  <c r="H80" i="1"/>
  <c r="K80" i="1" s="1"/>
  <c r="H81" i="1"/>
  <c r="K81" i="1" s="1"/>
  <c r="H82" i="1"/>
  <c r="K82" i="1" s="1"/>
  <c r="H83" i="1"/>
  <c r="H84" i="1"/>
  <c r="H85" i="1"/>
  <c r="H86" i="1"/>
  <c r="H87" i="1"/>
  <c r="H88" i="1"/>
  <c r="H89" i="1"/>
  <c r="K89" i="1" s="1"/>
  <c r="H79" i="1"/>
  <c r="K79" i="1" s="1"/>
  <c r="H74" i="1"/>
  <c r="K74" i="1" s="1"/>
  <c r="H75" i="1"/>
  <c r="H76" i="1"/>
  <c r="H77" i="1"/>
  <c r="K77" i="1" s="1"/>
  <c r="H73" i="1"/>
  <c r="H70" i="1"/>
  <c r="K70" i="1" s="1"/>
  <c r="H71" i="1"/>
  <c r="K71" i="1" s="1"/>
  <c r="H69" i="1"/>
  <c r="K69" i="1" s="1"/>
  <c r="H64" i="1"/>
  <c r="H63" i="1"/>
  <c r="H61" i="1"/>
  <c r="H60" i="1"/>
  <c r="H48" i="1"/>
  <c r="K48" i="1" s="1"/>
  <c r="H49" i="1"/>
  <c r="H50" i="1"/>
  <c r="H51" i="1"/>
  <c r="H47" i="1"/>
  <c r="H43" i="1"/>
  <c r="H44" i="1"/>
  <c r="H42" i="1"/>
  <c r="K42" i="1" s="1"/>
  <c r="H40" i="1"/>
  <c r="K40" i="1" s="1"/>
  <c r="H38" i="1"/>
  <c r="H37" i="1"/>
  <c r="H33" i="1"/>
  <c r="H32" i="1"/>
  <c r="H29" i="1"/>
  <c r="H27" i="1"/>
  <c r="H24" i="1"/>
  <c r="H25" i="1"/>
  <c r="H23" i="1"/>
  <c r="H22" i="1" s="1"/>
  <c r="H15" i="1" s="1"/>
  <c r="K17" i="1"/>
  <c r="F244" i="1"/>
  <c r="F235" i="1"/>
  <c r="F236" i="1"/>
  <c r="F234" i="1"/>
  <c r="F231" i="1"/>
  <c r="F229" i="1"/>
  <c r="F228" i="1"/>
  <c r="F226" i="1"/>
  <c r="F224" i="1"/>
  <c r="F223" i="1"/>
  <c r="F219" i="1"/>
  <c r="F220" i="1"/>
  <c r="F218" i="1"/>
  <c r="F216" i="1"/>
  <c r="F215" i="1"/>
  <c r="F212" i="1"/>
  <c r="F213" i="1"/>
  <c r="F211" i="1"/>
  <c r="F206" i="1"/>
  <c r="F207" i="1"/>
  <c r="F208" i="1"/>
  <c r="F209" i="1"/>
  <c r="F205" i="1"/>
  <c r="F203" i="1"/>
  <c r="F200" i="1"/>
  <c r="F198" i="1"/>
  <c r="F194" i="1"/>
  <c r="F195" i="1"/>
  <c r="F196" i="1"/>
  <c r="F193" i="1"/>
  <c r="F191" i="1"/>
  <c r="F189" i="1"/>
  <c r="F185" i="1"/>
  <c r="F177" i="1"/>
  <c r="F178" i="1"/>
  <c r="F179" i="1"/>
  <c r="F180" i="1"/>
  <c r="F181" i="1"/>
  <c r="F176" i="1"/>
  <c r="F165" i="1"/>
  <c r="F166" i="1"/>
  <c r="F167" i="1"/>
  <c r="F168" i="1"/>
  <c r="F169" i="1"/>
  <c r="F170" i="1"/>
  <c r="F171" i="1"/>
  <c r="F172" i="1"/>
  <c r="F173" i="1"/>
  <c r="F164" i="1"/>
  <c r="F162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41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26" i="1"/>
  <c r="F123" i="1"/>
  <c r="F124" i="1"/>
  <c r="F120" i="1"/>
  <c r="F118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01" i="1"/>
  <c r="F99" i="1"/>
  <c r="F98" i="1"/>
  <c r="F92" i="1"/>
  <c r="F93" i="1"/>
  <c r="F94" i="1"/>
  <c r="F95" i="1"/>
  <c r="F91" i="1"/>
  <c r="F80" i="1"/>
  <c r="F81" i="1"/>
  <c r="F82" i="1"/>
  <c r="F83" i="1"/>
  <c r="F84" i="1"/>
  <c r="F85" i="1"/>
  <c r="F86" i="1"/>
  <c r="F87" i="1"/>
  <c r="F88" i="1"/>
  <c r="F89" i="1"/>
  <c r="F79" i="1"/>
  <c r="F74" i="1"/>
  <c r="F75" i="1"/>
  <c r="F76" i="1"/>
  <c r="F77" i="1"/>
  <c r="F73" i="1"/>
  <c r="F70" i="1"/>
  <c r="F71" i="1"/>
  <c r="F69" i="1"/>
  <c r="F64" i="1"/>
  <c r="F63" i="1"/>
  <c r="F61" i="1"/>
  <c r="F60" i="1"/>
  <c r="F58" i="1"/>
  <c r="F57" i="1"/>
  <c r="F48" i="1"/>
  <c r="F49" i="1"/>
  <c r="F50" i="1"/>
  <c r="F51" i="1"/>
  <c r="F47" i="1"/>
  <c r="F43" i="1"/>
  <c r="F44" i="1"/>
  <c r="F42" i="1"/>
  <c r="C41" i="1"/>
  <c r="F40" i="1"/>
  <c r="F38" i="1"/>
  <c r="F37" i="1"/>
  <c r="F35" i="1"/>
  <c r="F33" i="1"/>
  <c r="F32" i="1"/>
  <c r="F29" i="1"/>
  <c r="F27" i="1"/>
  <c r="F24" i="1"/>
  <c r="F25" i="1"/>
  <c r="F23" i="1"/>
  <c r="F22" i="1" s="1"/>
  <c r="F17" i="1"/>
  <c r="F18" i="1"/>
  <c r="F19" i="1"/>
  <c r="F20" i="1"/>
  <c r="F21" i="1"/>
  <c r="N89" i="1"/>
  <c r="D68" i="1"/>
  <c r="F15" i="1" l="1"/>
  <c r="N191" i="1"/>
  <c r="K191" i="1"/>
  <c r="N185" i="1"/>
  <c r="N158" i="1"/>
  <c r="K158" i="1"/>
  <c r="N51" i="1"/>
  <c r="K51" i="1"/>
  <c r="F241" i="1"/>
  <c r="F240" i="1" s="1"/>
  <c r="F239" i="1" s="1"/>
  <c r="F238" i="1" s="1"/>
  <c r="F237" i="1" s="1"/>
  <c r="F34" i="1"/>
  <c r="H119" i="1"/>
  <c r="K119" i="1" s="1"/>
  <c r="F117" i="1"/>
  <c r="F28" i="1"/>
  <c r="F26" i="1" s="1"/>
  <c r="F31" i="1"/>
  <c r="F41" i="1"/>
  <c r="F184" i="1"/>
  <c r="F183" i="1" s="1"/>
  <c r="F199" i="1"/>
  <c r="F197" i="1"/>
  <c r="F119" i="1"/>
  <c r="F202" i="1"/>
  <c r="F225" i="1"/>
  <c r="H233" i="1"/>
  <c r="F140" i="1"/>
  <c r="F190" i="1"/>
  <c r="F227" i="1"/>
  <c r="F36" i="1"/>
  <c r="F46" i="1"/>
  <c r="F45" i="1" s="1"/>
  <c r="H78" i="1"/>
  <c r="K78" i="1" s="1"/>
  <c r="F192" i="1"/>
  <c r="F230" i="1"/>
  <c r="F39" i="1"/>
  <c r="F233" i="1"/>
  <c r="F232" i="1" s="1"/>
  <c r="F68" i="1"/>
  <c r="F78" i="1"/>
  <c r="F161" i="1"/>
  <c r="H140" i="1"/>
  <c r="K140" i="1" s="1"/>
  <c r="N189" i="1"/>
  <c r="F90" i="1"/>
  <c r="F59" i="1"/>
  <c r="F175" i="1"/>
  <c r="F174" i="1" s="1"/>
  <c r="F204" i="1"/>
  <c r="F62" i="1"/>
  <c r="F214" i="1"/>
  <c r="F72" i="1"/>
  <c r="F100" i="1"/>
  <c r="F217" i="1"/>
  <c r="F222" i="1"/>
  <c r="F210" i="1"/>
  <c r="F163" i="1"/>
  <c r="F125" i="1"/>
  <c r="F97" i="1"/>
  <c r="F56" i="1"/>
  <c r="I197" i="1"/>
  <c r="J197" i="1"/>
  <c r="F14" i="1" l="1"/>
  <c r="H232" i="1"/>
  <c r="K232" i="1" s="1"/>
  <c r="K233" i="1"/>
  <c r="F188" i="1"/>
  <c r="F186" i="1" s="1"/>
  <c r="F30" i="1"/>
  <c r="F221" i="1"/>
  <c r="F67" i="1"/>
  <c r="F55" i="1"/>
  <c r="F54" i="1" s="1"/>
  <c r="F53" i="1" s="1"/>
  <c r="F201" i="1"/>
  <c r="F96" i="1"/>
  <c r="N245" i="1"/>
  <c r="K245" i="1"/>
  <c r="G241" i="1"/>
  <c r="G240" i="1" s="1"/>
  <c r="M244" i="1"/>
  <c r="L244" i="1"/>
  <c r="J244" i="1"/>
  <c r="I244" i="1"/>
  <c r="H244" i="1"/>
  <c r="E244" i="1"/>
  <c r="D244" i="1"/>
  <c r="C244" i="1"/>
  <c r="N243" i="1"/>
  <c r="K243" i="1"/>
  <c r="N242" i="1"/>
  <c r="K242" i="1"/>
  <c r="M241" i="1"/>
  <c r="L241" i="1"/>
  <c r="J241" i="1"/>
  <c r="I241" i="1"/>
  <c r="H241" i="1"/>
  <c r="E241" i="1"/>
  <c r="D241" i="1"/>
  <c r="C241" i="1"/>
  <c r="N236" i="1"/>
  <c r="K236" i="1"/>
  <c r="N235" i="1"/>
  <c r="K235" i="1"/>
  <c r="N231" i="1"/>
  <c r="M230" i="1"/>
  <c r="L230" i="1"/>
  <c r="J230" i="1"/>
  <c r="K230" i="1" s="1"/>
  <c r="I230" i="1"/>
  <c r="H230" i="1"/>
  <c r="E230" i="1"/>
  <c r="D230" i="1"/>
  <c r="C230" i="1"/>
  <c r="N229" i="1"/>
  <c r="N228" i="1"/>
  <c r="M227" i="1"/>
  <c r="L227" i="1"/>
  <c r="J227" i="1"/>
  <c r="I227" i="1"/>
  <c r="H227" i="1"/>
  <c r="K227" i="1" s="1"/>
  <c r="E227" i="1"/>
  <c r="D227" i="1"/>
  <c r="C227" i="1"/>
  <c r="N226" i="1"/>
  <c r="M225" i="1"/>
  <c r="L225" i="1"/>
  <c r="J225" i="1"/>
  <c r="I225" i="1"/>
  <c r="H225" i="1"/>
  <c r="E225" i="1"/>
  <c r="D225" i="1"/>
  <c r="C225" i="1"/>
  <c r="N224" i="1"/>
  <c r="M222" i="1"/>
  <c r="L222" i="1"/>
  <c r="J222" i="1"/>
  <c r="I222" i="1"/>
  <c r="H222" i="1"/>
  <c r="K222" i="1" s="1"/>
  <c r="E222" i="1"/>
  <c r="D222" i="1"/>
  <c r="C222" i="1"/>
  <c r="N220" i="1"/>
  <c r="N219" i="1"/>
  <c r="N218" i="1"/>
  <c r="M217" i="1"/>
  <c r="L217" i="1"/>
  <c r="J217" i="1"/>
  <c r="I217" i="1"/>
  <c r="H217" i="1"/>
  <c r="E217" i="1"/>
  <c r="D217" i="1"/>
  <c r="C217" i="1"/>
  <c r="N216" i="1"/>
  <c r="N215" i="1"/>
  <c r="M214" i="1"/>
  <c r="L214" i="1"/>
  <c r="J214" i="1"/>
  <c r="I214" i="1"/>
  <c r="H214" i="1"/>
  <c r="E214" i="1"/>
  <c r="D214" i="1"/>
  <c r="C214" i="1"/>
  <c r="N213" i="1"/>
  <c r="N212" i="1"/>
  <c r="N211" i="1"/>
  <c r="M210" i="1"/>
  <c r="L210" i="1"/>
  <c r="J210" i="1"/>
  <c r="I210" i="1"/>
  <c r="H210" i="1"/>
  <c r="K210" i="1" s="1"/>
  <c r="E210" i="1"/>
  <c r="D210" i="1"/>
  <c r="C210" i="1"/>
  <c r="N209" i="1"/>
  <c r="N207" i="1"/>
  <c r="N205" i="1"/>
  <c r="M204" i="1"/>
  <c r="L204" i="1"/>
  <c r="J204" i="1"/>
  <c r="I204" i="1"/>
  <c r="H204" i="1"/>
  <c r="E204" i="1"/>
  <c r="D204" i="1"/>
  <c r="C204" i="1"/>
  <c r="M202" i="1"/>
  <c r="L202" i="1"/>
  <c r="J202" i="1"/>
  <c r="I202" i="1"/>
  <c r="H202" i="1"/>
  <c r="E202" i="1"/>
  <c r="D202" i="1"/>
  <c r="C202" i="1"/>
  <c r="N200" i="1"/>
  <c r="M199" i="1"/>
  <c r="L199" i="1"/>
  <c r="J199" i="1"/>
  <c r="I199" i="1"/>
  <c r="H199" i="1"/>
  <c r="K199" i="1" s="1"/>
  <c r="E199" i="1"/>
  <c r="D199" i="1"/>
  <c r="C199" i="1"/>
  <c r="N198" i="1"/>
  <c r="M197" i="1"/>
  <c r="L197" i="1"/>
  <c r="H197" i="1"/>
  <c r="K197" i="1" s="1"/>
  <c r="E197" i="1"/>
  <c r="D197" i="1"/>
  <c r="D187" i="1" s="1"/>
  <c r="C197" i="1"/>
  <c r="N196" i="1"/>
  <c r="N195" i="1"/>
  <c r="N194" i="1"/>
  <c r="N193" i="1"/>
  <c r="M192" i="1"/>
  <c r="L192" i="1"/>
  <c r="J192" i="1"/>
  <c r="I192" i="1"/>
  <c r="H192" i="1"/>
  <c r="E192" i="1"/>
  <c r="C192" i="1"/>
  <c r="M190" i="1"/>
  <c r="L190" i="1"/>
  <c r="J190" i="1"/>
  <c r="J188" i="1" s="1"/>
  <c r="I190" i="1"/>
  <c r="H190" i="1"/>
  <c r="E190" i="1"/>
  <c r="C190" i="1"/>
  <c r="C188" i="1" s="1"/>
  <c r="M184" i="1"/>
  <c r="L184" i="1"/>
  <c r="L183" i="1" s="1"/>
  <c r="J184" i="1"/>
  <c r="I184" i="1"/>
  <c r="I183" i="1" s="1"/>
  <c r="H184" i="1"/>
  <c r="E184" i="1"/>
  <c r="E183" i="1" s="1"/>
  <c r="D184" i="1"/>
  <c r="D183" i="1" s="1"/>
  <c r="C184" i="1"/>
  <c r="C183" i="1" s="1"/>
  <c r="N176" i="1"/>
  <c r="M175" i="1"/>
  <c r="M174" i="1" s="1"/>
  <c r="L175" i="1"/>
  <c r="L174" i="1" s="1"/>
  <c r="J175" i="1"/>
  <c r="J174" i="1" s="1"/>
  <c r="I175" i="1"/>
  <c r="I174" i="1" s="1"/>
  <c r="H175" i="1"/>
  <c r="E175" i="1"/>
  <c r="E174" i="1" s="1"/>
  <c r="D174" i="1"/>
  <c r="C175" i="1"/>
  <c r="C174" i="1" s="1"/>
  <c r="N170" i="1"/>
  <c r="M163" i="1"/>
  <c r="L163" i="1"/>
  <c r="J163" i="1"/>
  <c r="I163" i="1"/>
  <c r="H163" i="1"/>
  <c r="K163" i="1" s="1"/>
  <c r="E163" i="1"/>
  <c r="D163" i="1"/>
  <c r="C163" i="1"/>
  <c r="N162" i="1"/>
  <c r="M161" i="1"/>
  <c r="L161" i="1"/>
  <c r="J161" i="1"/>
  <c r="I161" i="1"/>
  <c r="H161" i="1"/>
  <c r="K161" i="1" s="1"/>
  <c r="E161" i="1"/>
  <c r="D161" i="1"/>
  <c r="C161" i="1"/>
  <c r="N154" i="1"/>
  <c r="N153" i="1"/>
  <c r="N149" i="1"/>
  <c r="N142" i="1"/>
  <c r="N136" i="1"/>
  <c r="N134" i="1"/>
  <c r="N129" i="1"/>
  <c r="N128" i="1"/>
  <c r="N127" i="1"/>
  <c r="M125" i="1"/>
  <c r="L125" i="1"/>
  <c r="J125" i="1"/>
  <c r="I125" i="1"/>
  <c r="H125" i="1"/>
  <c r="K125" i="1" s="1"/>
  <c r="E125" i="1"/>
  <c r="D125" i="1"/>
  <c r="C125" i="1"/>
  <c r="N120" i="1"/>
  <c r="N118" i="1"/>
  <c r="M117" i="1"/>
  <c r="L117" i="1"/>
  <c r="J117" i="1"/>
  <c r="I117" i="1"/>
  <c r="H117" i="1"/>
  <c r="E117" i="1"/>
  <c r="C117" i="1"/>
  <c r="N108" i="1"/>
  <c r="N107" i="1"/>
  <c r="N106" i="1"/>
  <c r="M100" i="1"/>
  <c r="L100" i="1"/>
  <c r="J100" i="1"/>
  <c r="I100" i="1"/>
  <c r="H100" i="1"/>
  <c r="E100" i="1"/>
  <c r="D100" i="1"/>
  <c r="C100" i="1"/>
  <c r="M97" i="1"/>
  <c r="L97" i="1"/>
  <c r="J97" i="1"/>
  <c r="I97" i="1"/>
  <c r="H97" i="1"/>
  <c r="E97" i="1"/>
  <c r="D97" i="1"/>
  <c r="C97" i="1"/>
  <c r="N95" i="1"/>
  <c r="N94" i="1"/>
  <c r="N93" i="1"/>
  <c r="N92" i="1"/>
  <c r="M90" i="1"/>
  <c r="L90" i="1"/>
  <c r="J90" i="1"/>
  <c r="I90" i="1"/>
  <c r="H90" i="1"/>
  <c r="K90" i="1" s="1"/>
  <c r="E90" i="1"/>
  <c r="D90" i="1"/>
  <c r="C90" i="1"/>
  <c r="N82" i="1"/>
  <c r="N81" i="1"/>
  <c r="N80" i="1"/>
  <c r="N79" i="1"/>
  <c r="N77" i="1"/>
  <c r="N74" i="1"/>
  <c r="M72" i="1"/>
  <c r="L72" i="1"/>
  <c r="J72" i="1"/>
  <c r="I72" i="1"/>
  <c r="H72" i="1"/>
  <c r="K72" i="1" s="1"/>
  <c r="E72" i="1"/>
  <c r="D72" i="1"/>
  <c r="C72" i="1"/>
  <c r="N71" i="1"/>
  <c r="N70" i="1"/>
  <c r="N69" i="1"/>
  <c r="M68" i="1"/>
  <c r="L68" i="1"/>
  <c r="J68" i="1"/>
  <c r="I68" i="1"/>
  <c r="H68" i="1"/>
  <c r="E68" i="1"/>
  <c r="C68" i="1"/>
  <c r="M62" i="1"/>
  <c r="L62" i="1"/>
  <c r="J62" i="1"/>
  <c r="I62" i="1"/>
  <c r="H62" i="1"/>
  <c r="M59" i="1"/>
  <c r="L59" i="1"/>
  <c r="J59" i="1"/>
  <c r="I59" i="1"/>
  <c r="H59" i="1"/>
  <c r="E59" i="1"/>
  <c r="C59" i="1"/>
  <c r="N58" i="1"/>
  <c r="K58" i="1"/>
  <c r="M56" i="1"/>
  <c r="L56" i="1"/>
  <c r="J56" i="1"/>
  <c r="I56" i="1"/>
  <c r="H56" i="1"/>
  <c r="E56" i="1"/>
  <c r="C56" i="1"/>
  <c r="N50" i="1"/>
  <c r="K50" i="1"/>
  <c r="N49" i="1"/>
  <c r="K49" i="1"/>
  <c r="N48" i="1"/>
  <c r="N47" i="1"/>
  <c r="K47" i="1"/>
  <c r="M46" i="1"/>
  <c r="M45" i="1" s="1"/>
  <c r="L46" i="1"/>
  <c r="L45" i="1" s="1"/>
  <c r="J46" i="1"/>
  <c r="J45" i="1" s="1"/>
  <c r="I46" i="1"/>
  <c r="I45" i="1" s="1"/>
  <c r="H46" i="1"/>
  <c r="H45" i="1" s="1"/>
  <c r="C46" i="1"/>
  <c r="C45" i="1" s="1"/>
  <c r="N44" i="1"/>
  <c r="K44" i="1"/>
  <c r="N43" i="1"/>
  <c r="K43" i="1"/>
  <c r="N42" i="1"/>
  <c r="M41" i="1"/>
  <c r="L41" i="1"/>
  <c r="J41" i="1"/>
  <c r="I41" i="1"/>
  <c r="H41" i="1"/>
  <c r="E41" i="1"/>
  <c r="D41" i="1"/>
  <c r="N40" i="1"/>
  <c r="M39" i="1"/>
  <c r="L39" i="1"/>
  <c r="J39" i="1"/>
  <c r="I39" i="1"/>
  <c r="H39" i="1"/>
  <c r="E39" i="1"/>
  <c r="D39" i="1"/>
  <c r="C39" i="1"/>
  <c r="N38" i="1"/>
  <c r="K38" i="1"/>
  <c r="N37" i="1"/>
  <c r="K37" i="1"/>
  <c r="M36" i="1"/>
  <c r="L36" i="1"/>
  <c r="J36" i="1"/>
  <c r="I36" i="1"/>
  <c r="H36" i="1"/>
  <c r="E36" i="1"/>
  <c r="D36" i="1"/>
  <c r="C36" i="1"/>
  <c r="N35" i="1"/>
  <c r="K35" i="1"/>
  <c r="J34" i="1"/>
  <c r="I34" i="1"/>
  <c r="H34" i="1"/>
  <c r="E34" i="1"/>
  <c r="D34" i="1"/>
  <c r="C34" i="1"/>
  <c r="N33" i="1"/>
  <c r="K33" i="1"/>
  <c r="N32" i="1"/>
  <c r="K32" i="1"/>
  <c r="M31" i="1"/>
  <c r="L31" i="1"/>
  <c r="J31" i="1"/>
  <c r="I31" i="1"/>
  <c r="H31" i="1"/>
  <c r="E31" i="1"/>
  <c r="D31" i="1"/>
  <c r="C31" i="1"/>
  <c r="N29" i="1"/>
  <c r="K29" i="1"/>
  <c r="M28" i="1"/>
  <c r="M26" i="1" s="1"/>
  <c r="L28" i="1"/>
  <c r="L26" i="1" s="1"/>
  <c r="J28" i="1"/>
  <c r="I28" i="1"/>
  <c r="I26" i="1" s="1"/>
  <c r="H28" i="1"/>
  <c r="E28" i="1"/>
  <c r="E26" i="1" s="1"/>
  <c r="D28" i="1"/>
  <c r="D26" i="1" s="1"/>
  <c r="C28" i="1"/>
  <c r="C26" i="1" s="1"/>
  <c r="N27" i="1"/>
  <c r="K27" i="1"/>
  <c r="N25" i="1"/>
  <c r="K25" i="1"/>
  <c r="N24" i="1"/>
  <c r="K24" i="1"/>
  <c r="N23" i="1"/>
  <c r="K23" i="1"/>
  <c r="M22" i="1"/>
  <c r="L22" i="1"/>
  <c r="L15" i="1" s="1"/>
  <c r="J22" i="1"/>
  <c r="J15" i="1" s="1"/>
  <c r="I22" i="1"/>
  <c r="I15" i="1" s="1"/>
  <c r="G22" i="1"/>
  <c r="E22" i="1"/>
  <c r="E15" i="1" s="1"/>
  <c r="D22" i="1"/>
  <c r="D15" i="1" s="1"/>
  <c r="C22" i="1"/>
  <c r="C15" i="1" s="1"/>
  <c r="N21" i="1"/>
  <c r="K21" i="1"/>
  <c r="N20" i="1"/>
  <c r="K20" i="1"/>
  <c r="N19" i="1"/>
  <c r="K19" i="1"/>
  <c r="N18" i="1"/>
  <c r="K18" i="1"/>
  <c r="N17" i="1"/>
  <c r="N16" i="1"/>
  <c r="K16" i="1"/>
  <c r="G15" i="1"/>
  <c r="K192" i="1" l="1"/>
  <c r="K175" i="1"/>
  <c r="G238" i="1"/>
  <c r="G237" i="1" s="1"/>
  <c r="G236" i="1" s="1"/>
  <c r="G239" i="1"/>
  <c r="K100" i="1"/>
  <c r="K184" i="1"/>
  <c r="K214" i="1"/>
  <c r="K225" i="1"/>
  <c r="K117" i="1"/>
  <c r="K68" i="1"/>
  <c r="F13" i="1"/>
  <c r="F12" i="1" s="1"/>
  <c r="M188" i="1"/>
  <c r="K217" i="1"/>
  <c r="K204" i="1"/>
  <c r="I188" i="1"/>
  <c r="I186" i="1" s="1"/>
  <c r="E188" i="1"/>
  <c r="E186" i="1" s="1"/>
  <c r="F187" i="1"/>
  <c r="H188" i="1"/>
  <c r="K188" i="1" s="1"/>
  <c r="K190" i="1"/>
  <c r="F182" i="1"/>
  <c r="L188" i="1"/>
  <c r="L186" i="1" s="1"/>
  <c r="C187" i="1"/>
  <c r="C186" i="1"/>
  <c r="D186" i="1"/>
  <c r="F66" i="1"/>
  <c r="D14" i="1"/>
  <c r="J240" i="1"/>
  <c r="J239" i="1" s="1"/>
  <c r="N125" i="1"/>
  <c r="N175" i="1"/>
  <c r="K28" i="1"/>
  <c r="K34" i="1"/>
  <c r="C55" i="1"/>
  <c r="C54" i="1" s="1"/>
  <c r="C53" i="1" s="1"/>
  <c r="K41" i="1"/>
  <c r="H26" i="1"/>
  <c r="H14" i="1" s="1"/>
  <c r="N46" i="1"/>
  <c r="N199" i="1"/>
  <c r="N119" i="1"/>
  <c r="I14" i="1"/>
  <c r="N68" i="1"/>
  <c r="J187" i="1"/>
  <c r="D30" i="1"/>
  <c r="E55" i="1"/>
  <c r="E54" i="1" s="1"/>
  <c r="E53" i="1" s="1"/>
  <c r="D67" i="1"/>
  <c r="E221" i="1"/>
  <c r="C240" i="1"/>
  <c r="C239" i="1" s="1"/>
  <c r="C238" i="1" s="1"/>
  <c r="C237" i="1" s="1"/>
  <c r="E30" i="1"/>
  <c r="E240" i="1"/>
  <c r="E239" i="1" s="1"/>
  <c r="E238" i="1" s="1"/>
  <c r="E237" i="1" s="1"/>
  <c r="H201" i="1"/>
  <c r="N117" i="1"/>
  <c r="H221" i="1"/>
  <c r="K36" i="1"/>
  <c r="N41" i="1"/>
  <c r="E67" i="1"/>
  <c r="L96" i="1"/>
  <c r="N217" i="1"/>
  <c r="H240" i="1"/>
  <c r="H239" i="1" s="1"/>
  <c r="H238" i="1" s="1"/>
  <c r="H237" i="1" s="1"/>
  <c r="N140" i="1"/>
  <c r="J201" i="1"/>
  <c r="L240" i="1"/>
  <c r="L239" i="1" s="1"/>
  <c r="L238" i="1" s="1"/>
  <c r="L237" i="1" s="1"/>
  <c r="C67" i="1"/>
  <c r="N78" i="1"/>
  <c r="C96" i="1"/>
  <c r="E201" i="1"/>
  <c r="L221" i="1"/>
  <c r="N244" i="1"/>
  <c r="I30" i="1"/>
  <c r="I67" i="1"/>
  <c r="E14" i="1"/>
  <c r="L30" i="1"/>
  <c r="C30" i="1"/>
  <c r="N161" i="1"/>
  <c r="H174" i="1"/>
  <c r="K174" i="1" s="1"/>
  <c r="I201" i="1"/>
  <c r="N31" i="1"/>
  <c r="N56" i="1"/>
  <c r="C201" i="1"/>
  <c r="N28" i="1"/>
  <c r="N36" i="1"/>
  <c r="H183" i="1"/>
  <c r="N184" i="1"/>
  <c r="D201" i="1"/>
  <c r="N214" i="1"/>
  <c r="N222" i="1"/>
  <c r="I240" i="1"/>
  <c r="I239" i="1" s="1"/>
  <c r="I238" i="1" s="1"/>
  <c r="I237" i="1" s="1"/>
  <c r="L14" i="1"/>
  <c r="L67" i="1"/>
  <c r="N192" i="1"/>
  <c r="M30" i="1"/>
  <c r="K22" i="1"/>
  <c r="K39" i="1"/>
  <c r="I55" i="1"/>
  <c r="I54" i="1" s="1"/>
  <c r="I53" i="1" s="1"/>
  <c r="H67" i="1"/>
  <c r="M67" i="1"/>
  <c r="D96" i="1"/>
  <c r="M183" i="1"/>
  <c r="N227" i="1"/>
  <c r="N210" i="1"/>
  <c r="D240" i="1"/>
  <c r="D239" i="1" s="1"/>
  <c r="D238" i="1" s="1"/>
  <c r="D237" i="1" s="1"/>
  <c r="N241" i="1"/>
  <c r="D221" i="1"/>
  <c r="C14" i="1"/>
  <c r="K31" i="1"/>
  <c r="K46" i="1"/>
  <c r="K56" i="1"/>
  <c r="J221" i="1"/>
  <c r="I221" i="1"/>
  <c r="N232" i="1"/>
  <c r="M15" i="1"/>
  <c r="J26" i="1"/>
  <c r="M55" i="1"/>
  <c r="L201" i="1"/>
  <c r="N39" i="1"/>
  <c r="H55" i="1"/>
  <c r="N90" i="1"/>
  <c r="I96" i="1"/>
  <c r="J30" i="1"/>
  <c r="J96" i="1"/>
  <c r="K244" i="1"/>
  <c r="N34" i="1"/>
  <c r="N22" i="1"/>
  <c r="J55" i="1"/>
  <c r="N72" i="1"/>
  <c r="L55" i="1"/>
  <c r="L54" i="1" s="1"/>
  <c r="L53" i="1" s="1"/>
  <c r="J67" i="1"/>
  <c r="M96" i="1"/>
  <c r="E96" i="1"/>
  <c r="N100" i="1"/>
  <c r="H30" i="1"/>
  <c r="D53" i="1"/>
  <c r="H96" i="1"/>
  <c r="N163" i="1"/>
  <c r="C221" i="1"/>
  <c r="N197" i="1"/>
  <c r="M201" i="1"/>
  <c r="N225" i="1"/>
  <c r="N230" i="1"/>
  <c r="J183" i="1"/>
  <c r="M240" i="1"/>
  <c r="K241" i="1"/>
  <c r="N190" i="1"/>
  <c r="N204" i="1"/>
  <c r="M221" i="1"/>
  <c r="N233" i="1"/>
  <c r="K96" i="1" l="1"/>
  <c r="H13" i="1"/>
  <c r="H12" i="1" s="1"/>
  <c r="G234" i="1"/>
  <c r="G235" i="1"/>
  <c r="G233" i="1" s="1"/>
  <c r="G232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2" i="1" s="1"/>
  <c r="G191" i="1" s="1"/>
  <c r="G190" i="1" s="1"/>
  <c r="G188" i="1" s="1"/>
  <c r="G187" i="1" s="1"/>
  <c r="G186" i="1" s="1"/>
  <c r="G185" i="1" s="1"/>
  <c r="G184" i="1" s="1"/>
  <c r="G183" i="1" s="1"/>
  <c r="G182" i="1" s="1"/>
  <c r="G181" i="1" s="1"/>
  <c r="G180" i="1" s="1"/>
  <c r="G179" i="1" s="1"/>
  <c r="G178" i="1" s="1"/>
  <c r="G177" i="1" s="1"/>
  <c r="G176" i="1" s="1"/>
  <c r="G175" i="1" s="1"/>
  <c r="G174" i="1" s="1"/>
  <c r="G173" i="1" s="1"/>
  <c r="G172" i="1" s="1"/>
  <c r="G171" i="1" s="1"/>
  <c r="G170" i="1" s="1"/>
  <c r="G169" i="1" s="1"/>
  <c r="G168" i="1" s="1"/>
  <c r="G167" i="1" s="1"/>
  <c r="G166" i="1" s="1"/>
  <c r="G165" i="1" s="1"/>
  <c r="G164" i="1" s="1"/>
  <c r="G163" i="1" s="1"/>
  <c r="G162" i="1" s="1"/>
  <c r="G161" i="1" s="1"/>
  <c r="G160" i="1" s="1"/>
  <c r="G159" i="1" s="1"/>
  <c r="G157" i="1" s="1"/>
  <c r="G156" i="1" s="1"/>
  <c r="G155" i="1" s="1"/>
  <c r="G154" i="1" s="1"/>
  <c r="G153" i="1" s="1"/>
  <c r="G152" i="1" s="1"/>
  <c r="G151" i="1" s="1"/>
  <c r="G150" i="1" s="1"/>
  <c r="G149" i="1" s="1"/>
  <c r="G148" i="1" s="1"/>
  <c r="G147" i="1" s="1"/>
  <c r="G146" i="1" s="1"/>
  <c r="G145" i="1" s="1"/>
  <c r="G144" i="1" s="1"/>
  <c r="G143" i="1" s="1"/>
  <c r="G142" i="1" s="1"/>
  <c r="G141" i="1" s="1"/>
  <c r="G140" i="1" s="1"/>
  <c r="G139" i="1" s="1"/>
  <c r="G138" i="1" s="1"/>
  <c r="G137" i="1" s="1"/>
  <c r="G136" i="1" s="1"/>
  <c r="G135" i="1" s="1"/>
  <c r="G134" i="1" s="1"/>
  <c r="G133" i="1" s="1"/>
  <c r="G132" i="1" s="1"/>
  <c r="G131" i="1" s="1"/>
  <c r="G130" i="1" s="1"/>
  <c r="G129" i="1" s="1"/>
  <c r="G128" i="1" s="1"/>
  <c r="G127" i="1" s="1"/>
  <c r="G126" i="1" s="1"/>
  <c r="G125" i="1" s="1"/>
  <c r="G124" i="1" s="1"/>
  <c r="G123" i="1" s="1"/>
  <c r="G121" i="1" s="1"/>
  <c r="G120" i="1" s="1"/>
  <c r="G119" i="1" s="1"/>
  <c r="G118" i="1" s="1"/>
  <c r="G117" i="1" s="1"/>
  <c r="G116" i="1" s="1"/>
  <c r="G115" i="1" s="1"/>
  <c r="G114" i="1" s="1"/>
  <c r="G113" i="1" s="1"/>
  <c r="G112" i="1" s="1"/>
  <c r="G111" i="1" s="1"/>
  <c r="G110" i="1" s="1"/>
  <c r="G109" i="1" s="1"/>
  <c r="G108" i="1" s="1"/>
  <c r="G107" i="1" s="1"/>
  <c r="G106" i="1" s="1"/>
  <c r="G105" i="1" s="1"/>
  <c r="G104" i="1" s="1"/>
  <c r="G103" i="1" s="1"/>
  <c r="G102" i="1" s="1"/>
  <c r="G101" i="1" s="1"/>
  <c r="G100" i="1" s="1"/>
  <c r="G99" i="1" s="1"/>
  <c r="G98" i="1" s="1"/>
  <c r="G97" i="1" s="1"/>
  <c r="G96" i="1" s="1"/>
  <c r="G95" i="1" s="1"/>
  <c r="G94" i="1" s="1"/>
  <c r="G93" i="1" s="1"/>
  <c r="G92" i="1" s="1"/>
  <c r="G91" i="1" s="1"/>
  <c r="G90" i="1" s="1"/>
  <c r="G88" i="1" s="1"/>
  <c r="G87" i="1" s="1"/>
  <c r="G86" i="1" s="1"/>
  <c r="G85" i="1" s="1"/>
  <c r="G84" i="1" s="1"/>
  <c r="G83" i="1" s="1"/>
  <c r="G82" i="1" s="1"/>
  <c r="G81" i="1" s="1"/>
  <c r="G80" i="1" s="1"/>
  <c r="G79" i="1" s="1"/>
  <c r="G78" i="1" s="1"/>
  <c r="G77" i="1" s="1"/>
  <c r="G76" i="1" s="1"/>
  <c r="G75" i="1" s="1"/>
  <c r="G74" i="1" s="1"/>
  <c r="G73" i="1" s="1"/>
  <c r="G72" i="1" s="1"/>
  <c r="G71" i="1" s="1"/>
  <c r="G70" i="1" s="1"/>
  <c r="G69" i="1" s="1"/>
  <c r="G68" i="1" s="1"/>
  <c r="G67" i="1" s="1"/>
  <c r="G66" i="1" s="1"/>
  <c r="G65" i="1" s="1"/>
  <c r="G64" i="1" s="1"/>
  <c r="G63" i="1" s="1"/>
  <c r="G62" i="1" s="1"/>
  <c r="G61" i="1" s="1"/>
  <c r="G60" i="1" s="1"/>
  <c r="G59" i="1" s="1"/>
  <c r="G58" i="1" s="1"/>
  <c r="G57" i="1" s="1"/>
  <c r="G56" i="1" s="1"/>
  <c r="G55" i="1" s="1"/>
  <c r="G54" i="1" s="1"/>
  <c r="G53" i="1" s="1"/>
  <c r="G52" i="1" s="1"/>
  <c r="G50" i="1" s="1"/>
  <c r="G49" i="1" s="1"/>
  <c r="G48" i="1" s="1"/>
  <c r="G47" i="1" s="1"/>
  <c r="G46" i="1" s="1"/>
  <c r="G45" i="1" s="1"/>
  <c r="G44" i="1" s="1"/>
  <c r="G43" i="1" s="1"/>
  <c r="G42" i="1" s="1"/>
  <c r="G41" i="1" s="1"/>
  <c r="G40" i="1" s="1"/>
  <c r="G39" i="1" s="1"/>
  <c r="G38" i="1" s="1"/>
  <c r="G37" i="1" s="1"/>
  <c r="G36" i="1" s="1"/>
  <c r="G35" i="1" s="1"/>
  <c r="G34" i="1" s="1"/>
  <c r="G33" i="1" s="1"/>
  <c r="G32" i="1" s="1"/>
  <c r="G31" i="1" s="1"/>
  <c r="G30" i="1" s="1"/>
  <c r="G29" i="1" s="1"/>
  <c r="G28" i="1" s="1"/>
  <c r="G27" i="1" s="1"/>
  <c r="G26" i="1" s="1"/>
  <c r="G14" i="1" s="1"/>
  <c r="G13" i="1" s="1"/>
  <c r="G12" i="1" s="1"/>
  <c r="G11" i="1" s="1"/>
  <c r="G10" i="1" s="1"/>
  <c r="K183" i="1"/>
  <c r="K221" i="1"/>
  <c r="K201" i="1"/>
  <c r="K67" i="1"/>
  <c r="H187" i="1"/>
  <c r="K187" i="1" s="1"/>
  <c r="F65" i="1"/>
  <c r="F52" i="1" s="1"/>
  <c r="F11" i="1" s="1"/>
  <c r="F10" i="1" s="1"/>
  <c r="E66" i="1"/>
  <c r="L13" i="1"/>
  <c r="L12" i="1" s="1"/>
  <c r="L66" i="1"/>
  <c r="H186" i="1"/>
  <c r="I187" i="1"/>
  <c r="D66" i="1"/>
  <c r="N183" i="1"/>
  <c r="L182" i="1"/>
  <c r="J186" i="1"/>
  <c r="K15" i="1"/>
  <c r="I66" i="1"/>
  <c r="D182" i="1"/>
  <c r="N26" i="1"/>
  <c r="C66" i="1"/>
  <c r="N174" i="1"/>
  <c r="L187" i="1"/>
  <c r="I182" i="1"/>
  <c r="E182" i="1"/>
  <c r="C182" i="1"/>
  <c r="K240" i="1"/>
  <c r="D13" i="1"/>
  <c r="D12" i="1" s="1"/>
  <c r="E13" i="1"/>
  <c r="E12" i="1" s="1"/>
  <c r="I13" i="1"/>
  <c r="I12" i="1" s="1"/>
  <c r="N67" i="1"/>
  <c r="E187" i="1"/>
  <c r="N45" i="1"/>
  <c r="M66" i="1"/>
  <c r="C13" i="1"/>
  <c r="C12" i="1" s="1"/>
  <c r="H66" i="1"/>
  <c r="K45" i="1"/>
  <c r="N201" i="1"/>
  <c r="J54" i="1"/>
  <c r="K55" i="1"/>
  <c r="K239" i="1"/>
  <c r="J238" i="1"/>
  <c r="H54" i="1"/>
  <c r="K26" i="1"/>
  <c r="M187" i="1"/>
  <c r="M186" i="1"/>
  <c r="N188" i="1"/>
  <c r="J66" i="1"/>
  <c r="M14" i="1"/>
  <c r="N15" i="1"/>
  <c r="K30" i="1"/>
  <c r="J14" i="1"/>
  <c r="N55" i="1"/>
  <c r="M54" i="1"/>
  <c r="N96" i="1"/>
  <c r="N221" i="1"/>
  <c r="M239" i="1"/>
  <c r="N240" i="1"/>
  <c r="N30" i="1"/>
  <c r="G122" i="1" l="1"/>
  <c r="G189" i="1"/>
  <c r="K66" i="1"/>
  <c r="H182" i="1"/>
  <c r="K186" i="1"/>
  <c r="G51" i="1"/>
  <c r="E65" i="1"/>
  <c r="E52" i="1" s="1"/>
  <c r="E11" i="1" s="1"/>
  <c r="E10" i="1" s="1"/>
  <c r="L65" i="1"/>
  <c r="L52" i="1" s="1"/>
  <c r="L11" i="1" s="1"/>
  <c r="L10" i="1" s="1"/>
  <c r="D65" i="1"/>
  <c r="D52" i="1" s="1"/>
  <c r="C65" i="1"/>
  <c r="C52" i="1" s="1"/>
  <c r="C11" i="1" s="1"/>
  <c r="C10" i="1" s="1"/>
  <c r="I65" i="1"/>
  <c r="I52" i="1" s="1"/>
  <c r="I11" i="1" s="1"/>
  <c r="I10" i="1" s="1"/>
  <c r="J182" i="1"/>
  <c r="J65" i="1" s="1"/>
  <c r="K54" i="1"/>
  <c r="J53" i="1"/>
  <c r="J13" i="1"/>
  <c r="K14" i="1"/>
  <c r="N186" i="1"/>
  <c r="M182" i="1"/>
  <c r="H53" i="1"/>
  <c r="N14" i="1"/>
  <c r="M13" i="1"/>
  <c r="N187" i="1"/>
  <c r="J237" i="1"/>
  <c r="K238" i="1"/>
  <c r="N66" i="1"/>
  <c r="M238" i="1"/>
  <c r="N239" i="1"/>
  <c r="N54" i="1"/>
  <c r="M53" i="1"/>
  <c r="K182" i="1" l="1"/>
  <c r="H65" i="1"/>
  <c r="K65" i="1" s="1"/>
  <c r="D11" i="1"/>
  <c r="D10" i="1" s="1"/>
  <c r="N238" i="1"/>
  <c r="M237" i="1"/>
  <c r="N13" i="1"/>
  <c r="M12" i="1"/>
  <c r="J12" i="1"/>
  <c r="K12" i="1" s="1"/>
  <c r="K13" i="1"/>
  <c r="K237" i="1"/>
  <c r="K53" i="1"/>
  <c r="J52" i="1"/>
  <c r="N53" i="1"/>
  <c r="N182" i="1"/>
  <c r="M65" i="1"/>
  <c r="H52" i="1" l="1"/>
  <c r="M52" i="1"/>
  <c r="N237" i="1"/>
  <c r="N12" i="1"/>
  <c r="N65" i="1"/>
  <c r="J11" i="1"/>
  <c r="K52" i="1" l="1"/>
  <c r="H11" i="1"/>
  <c r="H10" i="1" s="1"/>
  <c r="M11" i="1"/>
  <c r="N52" i="1"/>
  <c r="J10" i="1"/>
  <c r="K10" i="1" s="1"/>
  <c r="N11" i="1" l="1"/>
  <c r="K11" i="1"/>
  <c r="M10" i="1"/>
  <c r="N10" i="1" l="1"/>
</calcChain>
</file>

<file path=xl/sharedStrings.xml><?xml version="1.0" encoding="utf-8"?>
<sst xmlns="http://schemas.openxmlformats.org/spreadsheetml/2006/main" count="506" uniqueCount="502">
  <si>
    <t>SISTEMA DE PRESUPUESTO DISTRITAL</t>
  </si>
  <si>
    <t>SECRETARIA DE HACIENDA- DIRECCION DISTRITAL DE PRESUPUESTO</t>
  </si>
  <si>
    <t>EJECUCION PRESUPUESTO</t>
  </si>
  <si>
    <t>INFORME DE EJECUCION DEL PRESUPUESTO DE GASTOS E INVERSION</t>
  </si>
  <si>
    <t>Entidad</t>
  </si>
  <si>
    <t>0214    INSTITUTO DISTRITAL PARA LA PROTECCIÓN DE LA NIÑEZ Y LA JUVENTUD -IDIPRON</t>
  </si>
  <si>
    <t xml:space="preserve">VIGENCIA FISCAL                       </t>
  </si>
  <si>
    <t>Unidad Ejecutora</t>
  </si>
  <si>
    <t>01    UNIDAD</t>
  </si>
  <si>
    <t>Mes</t>
  </si>
  <si>
    <t>RUBRO  PRESUPUESTAL</t>
  </si>
  <si>
    <t>APROPIACION</t>
  </si>
  <si>
    <t>TOTAL COMPROMISOS</t>
  </si>
  <si>
    <t>AUTORIZACION DE  GIRO</t>
  </si>
  <si>
    <t>CODIGO</t>
  </si>
  <si>
    <t>NOMBRE</t>
  </si>
  <si>
    <t>INICIAL</t>
  </si>
  <si>
    <t>MODIFICACIONES</t>
  </si>
  <si>
    <t>VIGENTE</t>
  </si>
  <si>
    <t>SUSPENSION</t>
  </si>
  <si>
    <t>DISPONIBLE</t>
  </si>
  <si>
    <t>MES</t>
  </si>
  <si>
    <t>ACUMULADO</t>
  </si>
  <si>
    <t>EJECUC. PRESUP. %</t>
  </si>
  <si>
    <t>EJECUCION AUT.GIRO %</t>
  </si>
  <si>
    <t>ACUMULADAS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</si>
  <si>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</si>
  <si>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</si>
  <si>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</si>
  <si>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</si>
  <si>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</si>
  <si>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</si>
  <si>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</si>
  <si>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</si>
  <si>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</si>
  <si>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</si>
  <si>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</si>
  <si>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</si>
  <si>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</si>
  <si>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</si>
  <si>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</si>
  <si>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</si>
  <si>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</si>
  <si>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</si>
  <si>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</si>
  <si>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</si>
  <si>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</si>
  <si>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</si>
  <si>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</si>
  <si>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</si>
  <si>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</si>
  <si>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</si>
  <si>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</si>
  <si>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</si>
  <si>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</si>
  <si>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</si>
  <si>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</si>
  <si>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</si>
  <si>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</si>
  <si>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</si>
  <si>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</si>
  <si>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</si>
  <si>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</si>
  <si>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</si>
  <si>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</si>
  <si>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</si>
  <si>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</si>
  <si>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</si>
  <si>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</si>
  <si>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</si>
  <si>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</si>
  <si>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</si>
  <si>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</si>
  <si>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</si>
  <si>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</si>
  <si>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</si>
  <si>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</si>
  <si>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</si>
  <si>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</si>
  <si>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</si>
  <si>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</si>
  <si>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</si>
  <si>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</si>
  <si>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</si>
  <si>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</si>
  <si>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</si>
  <si>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</si>
  <si>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</si>
  <si>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</si>
  <si>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</si>
  <si>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</si>
  <si>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</si>
  <si>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</si>
  <si>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</si>
  <si>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</si>
  <si>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</si>
  <si>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</si>
  <si>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</si>
  <si>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</si>
  <si>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</si>
  <si>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</si>
  <si>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</si>
  <si>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</si>
  <si>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</si>
  <si>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</si>
  <si>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</si>
  <si>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</si>
  <si>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</si>
  <si>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</si>
  <si>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</si>
  <si>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</si>
  <si>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</si>
  <si>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</si>
  <si>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</si>
  <si>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</si>
  <si>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</si>
  <si>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</si>
  <si>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</si>
  <si>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</si>
  <si>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</si>
  <si>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</si>
  <si>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</si>
  <si>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</si>
  <si>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</si>
  <si>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</si>
  <si>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O21201010030406</t>
  </si>
  <si>
    <t>Otro equipo eléctrico y sus partes y piezas</t>
  </si>
  <si>
    <t>O212010100306</t>
  </si>
  <si>
    <t>Aparatos médicos, instrumentos ópticos y de precisión, relojes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</si>
  <si>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</si>
  <si>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</si>
  <si>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</si>
  <si>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</si>
  <si>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</si>
  <si>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</si>
  <si>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</si>
  <si>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</si>
  <si>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</si>
  <si>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</si>
  <si>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</si>
  <si>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</si>
  <si>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</si>
  <si>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</si>
  <si>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O2120201002032355001</t>
  </si>
  <si>
    <t>Panela sólida (barras, bloques, redonda)</t>
  </si>
  <si>
    <t>O2120201002032381302</t>
  </si>
  <si>
    <t>Café molido</t>
  </si>
  <si>
    <t>O212020100207</t>
  </si>
  <si>
    <t>Artículos textiles (excepto prendas de vestir)</t>
  </si>
  <si>
    <t>O2120201002072712010</t>
  </si>
  <si>
    <t>Toallas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</si>
  <si>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</si>
  <si>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</si>
  <si>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</si>
  <si>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</si>
  <si>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O2120201002072719009</t>
  </si>
  <si>
    <t>Paños absorbentes desechables para uso doméstico</t>
  </si>
  <si>
    <t>O2120201002072732007</t>
  </si>
  <si>
    <t>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</si>
  <si>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</si>
  <si>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</si>
  <si>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</si>
  <si>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</si>
  <si>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</si>
  <si>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</si>
  <si>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</si>
  <si>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</si>
  <si>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</si>
  <si>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</si>
  <si>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O2120201002082823115</t>
  </si>
  <si>
    <t>Yines para hombre</t>
  </si>
  <si>
    <t>O2120201002082823213</t>
  </si>
  <si>
    <t>Camisas de tejidos planos de fibras artificiales y sintéticas para hombre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</si>
  <si>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</si>
  <si>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</si>
  <si>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</si>
  <si>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</si>
  <si>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</si>
  <si>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</si>
  <si>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O2120201002082824302</t>
  </si>
  <si>
    <t>Prendas de vestir en material plástico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</si>
  <si>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</si>
  <si>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</si>
  <si>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</si>
  <si>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</si>
  <si>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</si>
  <si>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</si>
  <si>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</si>
  <si>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</si>
  <si>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</si>
  <si>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</si>
  <si>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</si>
  <si>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</si>
  <si>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</si>
  <si>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</si>
  <si>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</si>
  <si>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</si>
  <si>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O2120201003013144102</t>
  </si>
  <si>
    <t>Tableros de fibra de madera (MDF)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</si>
  <si>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</si>
  <si>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</si>
  <si>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</si>
  <si>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</si>
  <si>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O2120201003023212801</t>
  </si>
  <si>
    <t>Papel bond</t>
  </si>
  <si>
    <t>O2120201003023212898</t>
  </si>
  <si>
    <t>Cartulina n.c.p.</t>
  </si>
  <si>
    <t>O2120201003023212905</t>
  </si>
  <si>
    <t>Papel para escritorio sin impresión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</si>
  <si>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</si>
  <si>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</si>
  <si>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</si>
  <si>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</si>
  <si>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</si>
  <si>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</si>
  <si>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</si>
  <si>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</si>
  <si>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</si>
  <si>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</si>
  <si>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O2120201003023219924</t>
  </si>
  <si>
    <t>Cinta de papel engomado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</si>
  <si>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</si>
  <si>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</si>
  <si>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</si>
  <si>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</si>
  <si>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O2120201003023270101</t>
  </si>
  <si>
    <t>Libretas y análogos</t>
  </si>
  <si>
    <t>O2120201003023270109</t>
  </si>
  <si>
    <t>Cuadernos escolares plastificados o no (sin espiral)</t>
  </si>
  <si>
    <t>O2120201003023270110</t>
  </si>
  <si>
    <t>Cuadernos escolares plastificados con espiral</t>
  </si>
  <si>
    <t>O2120201003023270111</t>
  </si>
  <si>
    <t>Blocs de papel sin impresión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</si>
  <si>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</si>
  <si>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</si>
  <si>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</si>
  <si>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</si>
  <si>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</si>
  <si>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</si>
  <si>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</si>
  <si>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</si>
  <si>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</si>
  <si>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</si>
  <si>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O2120201003043457201</t>
  </si>
  <si>
    <t>Glicerina semielaborada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</si>
  <si>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</si>
  <si>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</si>
  <si>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</si>
  <si>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</si>
  <si>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</si>
  <si>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</si>
  <si>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O2120201003053514001</t>
  </si>
  <si>
    <t>Tintas para bolígrafos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</si>
  <si>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</si>
  <si>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</si>
  <si>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</si>
  <si>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</si>
  <si>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</si>
  <si>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</si>
  <si>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</si>
  <si>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</si>
  <si>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</si>
  <si>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</si>
  <si>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</si>
  <si>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</si>
  <si>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O2120201003053532209</t>
  </si>
  <si>
    <t>Preparaciones desengrasantes para pisos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</si>
  <si>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</si>
  <si>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</si>
  <si>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</si>
  <si>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</si>
  <si>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</si>
  <si>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</si>
  <si>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O2120201003053533303</t>
  </si>
  <si>
    <t>Preparaciones para limpiar y brillar madera y metales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</si>
  <si>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</si>
  <si>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</si>
  <si>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</si>
  <si>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</si>
  <si>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</si>
  <si>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</si>
  <si>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</si>
  <si>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</si>
  <si>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</si>
  <si>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</si>
  <si>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</si>
  <si>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</si>
  <si>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O2120201003063627009</t>
  </si>
  <si>
    <t>Chupas y accesorios de caucho para sanitarios</t>
  </si>
  <si>
    <t>O2120201003063627018</t>
  </si>
  <si>
    <t>Borradores de caucho</t>
  </si>
  <si>
    <t>O2120201003063633008</t>
  </si>
  <si>
    <t>Láminas acrílicas</t>
  </si>
  <si>
    <t>O2120201003063633012</t>
  </si>
  <si>
    <t>Película laminada de materiales plásticos</t>
  </si>
  <si>
    <t>O2120201003063633016</t>
  </si>
  <si>
    <t>Lámina de poliestireno</t>
  </si>
  <si>
    <t>O2120201003063641001</t>
  </si>
  <si>
    <t>Bolsas de material plástico sin impresión</t>
  </si>
  <si>
    <t>O2120201003063649018</t>
  </si>
  <si>
    <t>Zuncho plástico</t>
  </si>
  <si>
    <t>O2120201003063692007</t>
  </si>
  <si>
    <t>Cintas pegantes (transparentes)</t>
  </si>
  <si>
    <t>O2120201003063692009</t>
  </si>
  <si>
    <t>Películas plásticas autoadhesivas (papel contac)</t>
  </si>
  <si>
    <t>O2120201003063694016</t>
  </si>
  <si>
    <t>Recogedores plásticos de basura</t>
  </si>
  <si>
    <t>O2120201003063694099</t>
  </si>
  <si>
    <t>Artículos n.c.p. de material plástico para el hogar</t>
  </si>
  <si>
    <t>O2120201003063699002</t>
  </si>
  <si>
    <t>Artículos de material plástico para escritorio y dibujo</t>
  </si>
  <si>
    <t>O2120201003063699005</t>
  </si>
  <si>
    <t>Fólderes de material plástico</t>
  </si>
  <si>
    <t>O2120201003063699010</t>
  </si>
  <si>
    <t>Tapas para agendas, carpetas o similares en vinilo</t>
  </si>
  <si>
    <t>O2120201003063699061</t>
  </si>
  <si>
    <t>Figuras decorativas y artísticas de material plástico</t>
  </si>
  <si>
    <t>O2120201003063699097</t>
  </si>
  <si>
    <t>Artículos n.c.p. de material plástico para uso industrial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</si>
  <si>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</si>
  <si>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</si>
  <si>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</si>
  <si>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</si>
  <si>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</si>
  <si>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</si>
  <si>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</si>
  <si>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</si>
  <si>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</si>
  <si>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</si>
  <si>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</si>
  <si>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</si>
  <si>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</si>
  <si>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</si>
  <si>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</si>
  <si>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</si>
  <si>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</si>
  <si>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</si>
  <si>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</si>
  <si>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</si>
  <si>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</si>
  <si>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</si>
  <si>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</si>
  <si>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</si>
  <si>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</si>
  <si>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</si>
  <si>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</si>
  <si>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</si>
  <si>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</si>
  <si>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</si>
  <si>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</si>
  <si>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</si>
  <si>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</si>
  <si>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</si>
  <si>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</si>
  <si>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</si>
  <si>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</si>
  <si>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</si>
  <si>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</si>
  <si>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</si>
  <si>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O2120201004024299702</t>
  </si>
  <si>
    <t>Alfileres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</si>
  <si>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</si>
  <si>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</si>
  <si>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</si>
  <si>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</si>
  <si>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</si>
  <si>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</si>
  <si>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</si>
  <si>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</si>
  <si>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</si>
  <si>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</si>
  <si>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</si>
  <si>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</si>
  <si>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</si>
  <si>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</si>
  <si>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</si>
  <si>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</si>
  <si>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</si>
  <si>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</si>
  <si>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</si>
  <si>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</si>
  <si>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O2120202007010305351</t>
  </si>
  <si>
    <t>Servicios de seguros de vehículos automotores</t>
  </si>
  <si>
    <t>O2120202007010305354</t>
  </si>
  <si>
    <t>Servicios de seguros contra incendio, terremoto o sustracción</t>
  </si>
  <si>
    <t>O2120202007010305355</t>
  </si>
  <si>
    <t>Servicios de seguros generales de responsabilidad civil</t>
  </si>
  <si>
    <t>O2120202007010305359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</si>
  <si>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</si>
  <si>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</si>
  <si>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</si>
  <si>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</si>
  <si>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</si>
  <si>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</si>
  <si>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</si>
  <si>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</si>
  <si>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</si>
  <si>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</si>
  <si>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</si>
  <si>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</si>
  <si>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</si>
  <si>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</si>
  <si>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</si>
  <si>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</si>
  <si>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</si>
  <si>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</si>
  <si>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</si>
  <si>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</si>
  <si>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</si>
  <si>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</si>
  <si>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</si>
  <si>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O2120202008038363201</t>
  </si>
  <si>
    <t>Venta de espacios para avisos y propaganda en periódicos y revistas (excepto a comisión)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</si>
  <si>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</si>
  <si>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</si>
  <si>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</si>
  <si>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</si>
  <si>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</si>
  <si>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</si>
  <si>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</si>
  <si>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</si>
  <si>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</si>
  <si>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</si>
  <si>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</si>
  <si>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</si>
  <si>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</si>
  <si>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</si>
  <si>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</si>
  <si>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</si>
  <si>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</si>
  <si>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</si>
  <si>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</si>
  <si>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</si>
  <si>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</si>
  <si>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</si>
  <si>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</si>
  <si>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</si>
  <si>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</si>
  <si>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</si>
  <si>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</si>
  <si>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</si>
  <si>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</si>
  <si>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</si>
  <si>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</si>
  <si>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</si>
  <si>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</si>
  <si>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</si>
  <si>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</si>
  <si>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</si>
  <si>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</si>
  <si>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</si>
  <si>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</si>
  <si>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</si>
  <si>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</si>
  <si>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</si>
  <si>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</si>
  <si>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</si>
  <si>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</si>
  <si>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</si>
  <si>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</si>
  <si>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</si>
  <si>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</si>
  <si>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</si>
  <si>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</si>
  <si>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</si>
  <si>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</si>
  <si>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</si>
  <si>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</si>
  <si>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</si>
  <si>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</si>
  <si>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</si>
  <si>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</si>
  <si>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</si>
  <si>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</si>
  <si>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</si>
  <si>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</si>
  <si>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</si>
  <si>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O2301160103000007720</t>
  </si>
  <si>
    <t>PROTECCIÓN INTEGRAL A NIÑEZ, ADOLESCENCIA Y JUVENTUD EN SITUACIÓN DE VIDA EN CALLE, EN RIESGO DE HABITARLA O EN CONDICIONES DE FRAGILIDAD SOCIAL BOGOTÁ</t>
  </si>
  <si>
    <t>O2301160103000007727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</si>
  <si>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</si>
  <si>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</si>
  <si>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</si>
  <si>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O2301160117000007726</t>
  </si>
  <si>
    <t>DESARROLLO CAPACIDADES Y AMPLIACIÓN DE OPORTUNIDADES DE JÓVENES PARA SU INCLUSIÓN SOCIAL Y PRODUCTIVA BOGOTÁ</t>
  </si>
  <si>
    <t>FABIOLA FRANCO ESCOBAR</t>
  </si>
  <si>
    <t>HUGO ALBERTO CARRILLO GOMEZ</t>
  </si>
  <si>
    <t xml:space="preserve">Responsable Área de Presupuesto </t>
  </si>
  <si>
    <t>Ordenador del Gasto</t>
  </si>
  <si>
    <t>O2110103190</t>
  </si>
  <si>
    <t xml:space="preserve">Apoyo de sostenimiento prácticas laborales </t>
  </si>
  <si>
    <t>O2120201002082824401</t>
  </si>
  <si>
    <t>Guantes plásticos desechables</t>
  </si>
  <si>
    <t>O2120201003063699060</t>
  </si>
  <si>
    <t>Cartuchos plásticos para impresoras de computador</t>
  </si>
  <si>
    <t>O212020200701030371332</t>
  </si>
  <si>
    <t>Servicios de seguros sociales de riesgos laborales</t>
  </si>
  <si>
    <t xml:space="preserve">O2180151  </t>
  </si>
  <si>
    <t>Impuesto sobre vehículos automotores</t>
  </si>
  <si>
    <t>O2120201003043466401</t>
  </si>
  <si>
    <t>Desinfectantes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</si>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</sst>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0_-;#,##0\-;&quot; &quot;"/>
    <numFmt numFmtId="165" formatCode="#,##0.00_-;#,##0.00\-;&quot; 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9" fillId="0" borderId="0"/>
    <xf numFmtId="0" fontId="10" fillId="3" borderId="0" applyNumberFormat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43" fontId="4" fillId="0" borderId="11" xfId="0" applyNumberFormat="1" applyFont="1" applyBorder="1" applyAlignment="1">
      <alignment vertical="center"/>
    </xf>
    <xf numFmtId="43" fontId="4" fillId="0" borderId="11" xfId="0" applyNumberFormat="1" applyFont="1" applyBorder="1" applyAlignment="1">
      <alignment horizontal="left"/>
    </xf>
    <xf numFmtId="4" fontId="5" fillId="2" borderId="11" xfId="1" applyNumberFormat="1" applyFont="1" applyFill="1" applyBorder="1" applyAlignment="1">
      <alignment vertical="top"/>
    </xf>
    <xf numFmtId="0" fontId="2" fillId="0" borderId="0" xfId="0" applyFont="1"/>
    <xf numFmtId="4" fontId="2" fillId="0" borderId="0" xfId="0" applyNumberFormat="1" applyFont="1"/>
    <xf numFmtId="43" fontId="6" fillId="0" borderId="11" xfId="0" applyNumberFormat="1" applyFont="1" applyBorder="1" applyAlignment="1">
      <alignment vertical="center"/>
    </xf>
    <xf numFmtId="43" fontId="6" fillId="0" borderId="11" xfId="0" applyNumberFormat="1" applyFont="1" applyBorder="1" applyAlignment="1">
      <alignment horizontal="left"/>
    </xf>
    <xf numFmtId="4" fontId="7" fillId="2" borderId="11" xfId="1" applyNumberFormat="1" applyFont="1" applyFill="1" applyBorder="1" applyAlignment="1">
      <alignment vertical="top"/>
    </xf>
    <xf numFmtId="0" fontId="0" fillId="0" borderId="0" xfId="0" applyFont="1"/>
    <xf numFmtId="0" fontId="8" fillId="0" borderId="0" xfId="0" applyFont="1"/>
    <xf numFmtId="1" fontId="8" fillId="0" borderId="0" xfId="2" applyNumberFormat="1" applyFont="1" applyFill="1"/>
    <xf numFmtId="42" fontId="8" fillId="0" borderId="0" xfId="2" applyFont="1" applyFill="1"/>
    <xf numFmtId="1" fontId="8" fillId="0" borderId="0" xfId="0" applyNumberFormat="1" applyFont="1"/>
    <xf numFmtId="1" fontId="0" fillId="0" borderId="0" xfId="0" applyNumberFormat="1"/>
    <xf numFmtId="1" fontId="2" fillId="0" borderId="0" xfId="0" applyNumberFormat="1" applyFont="1"/>
    <xf numFmtId="0" fontId="0" fillId="0" borderId="0" xfId="0" applyBorder="1"/>
    <xf numFmtId="0" fontId="2" fillId="0" borderId="0" xfId="0" applyFont="1" applyBorder="1"/>
    <xf numFmtId="164" fontId="9" fillId="2" borderId="0" xfId="3" applyNumberFormat="1" applyFill="1" applyBorder="1"/>
    <xf numFmtId="1" fontId="0" fillId="0" borderId="0" xfId="0" applyNumberFormat="1" applyBorder="1"/>
    <xf numFmtId="1" fontId="2" fillId="0" borderId="0" xfId="0" applyNumberFormat="1" applyFont="1" applyBorder="1"/>
    <xf numFmtId="165" fontId="9" fillId="2" borderId="0" xfId="3" applyNumberFormat="1" applyFill="1" applyBorder="1"/>
    <xf numFmtId="164" fontId="10" fillId="3" borderId="0" xfId="4" applyNumberFormat="1" applyBorder="1"/>
    <xf numFmtId="0" fontId="9" fillId="0" borderId="0" xfId="3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" fontId="0" fillId="0" borderId="0" xfId="0" applyNumberFormat="1"/>
  </cellXfs>
  <cellStyles count="5">
    <cellStyle name="Bueno" xfId="4" builtinId="26"/>
    <cellStyle name="Millares [0]" xfId="1" builtinId="6"/>
    <cellStyle name="Moneda [0]" xfId="2" builtinId="7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9"/>
  <sheetViews>
    <sheetView tabSelected="1" topLeftCell="B5" zoomScaleNormal="100" workbookViewId="0">
      <selection activeCell="M5" sqref="M5:N5"/>
    </sheetView>
  </sheetViews>
  <sheetFormatPr baseColWidth="10" defaultRowHeight="15" x14ac:dyDescent="0.25"/>
  <cols>
    <col min="1" max="1" width="24.140625" customWidth="1"/>
    <col min="2" max="2" width="56.7109375" customWidth="1"/>
    <col min="3" max="3" width="16.42578125" customWidth="1"/>
    <col min="4" max="5" width="15.28515625" bestFit="1" customWidth="1"/>
    <col min="6" max="6" width="16.5703125" customWidth="1"/>
    <col min="7" max="7" width="11" customWidth="1"/>
    <col min="8" max="8" width="16.42578125" customWidth="1"/>
    <col min="9" max="10" width="15.85546875" bestFit="1" customWidth="1"/>
    <col min="11" max="11" width="7.7109375" customWidth="1"/>
    <col min="12" max="12" width="14.85546875" bestFit="1" customWidth="1"/>
    <col min="13" max="13" width="17.140625" customWidth="1"/>
    <col min="14" max="14" width="9.28515625" customWidth="1"/>
    <col min="15" max="15" width="17.42578125" bestFit="1" customWidth="1"/>
    <col min="16" max="16" width="14.42578125" bestFit="1" customWidth="1"/>
    <col min="18" max="19" width="11.42578125" style="17"/>
  </cols>
  <sheetData>
    <row r="1" spans="1:18" customFormat="1" ht="1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P1" s="19"/>
      <c r="Q1" s="19"/>
      <c r="R1" s="19"/>
    </row>
    <row r="2" spans="1:18" customFormat="1" ht="15" customHeight="1" x14ac:dyDescent="0.2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P2" s="19"/>
      <c r="Q2" s="19"/>
      <c r="R2" s="19"/>
    </row>
    <row r="3" spans="1:18" customFormat="1" ht="15" customHeight="1" x14ac:dyDescent="0.2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P3" s="19"/>
      <c r="Q3" s="19"/>
      <c r="R3" s="19"/>
    </row>
    <row r="4" spans="1:18" customFormat="1" ht="15" customHeight="1" x14ac:dyDescent="0.25">
      <c r="A4" s="30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P4" s="19"/>
      <c r="Q4" s="19"/>
      <c r="R4" s="19"/>
    </row>
    <row r="5" spans="1:18" customFormat="1" ht="15" customHeight="1" x14ac:dyDescent="0.25">
      <c r="A5" s="1" t="s">
        <v>4</v>
      </c>
      <c r="B5" s="33" t="s">
        <v>5</v>
      </c>
      <c r="C5" s="33"/>
      <c r="D5" s="33"/>
      <c r="E5" s="33"/>
      <c r="F5" s="33"/>
      <c r="G5" s="33"/>
      <c r="H5" s="33"/>
      <c r="I5" s="33"/>
      <c r="J5" s="33"/>
      <c r="K5" s="34" t="s">
        <v>6</v>
      </c>
      <c r="L5" s="34"/>
      <c r="M5" s="35">
        <v>2022</v>
      </c>
      <c r="N5" s="36"/>
      <c r="P5" s="19"/>
      <c r="Q5" s="19"/>
      <c r="R5" s="19"/>
    </row>
    <row r="6" spans="1:18" customFormat="1" ht="15" customHeight="1" x14ac:dyDescent="0.25">
      <c r="A6" s="2" t="s">
        <v>7</v>
      </c>
      <c r="B6" s="43" t="s">
        <v>8</v>
      </c>
      <c r="C6" s="43"/>
      <c r="D6" s="43"/>
      <c r="E6" s="43"/>
      <c r="F6" s="43"/>
      <c r="G6" s="43"/>
      <c r="H6" s="43"/>
      <c r="I6" s="44"/>
      <c r="J6" s="44"/>
      <c r="K6" s="45" t="s">
        <v>9</v>
      </c>
      <c r="L6" s="45"/>
      <c r="M6" s="46" t="s">
        <v>501</v>
      </c>
      <c r="N6" s="47"/>
      <c r="O6" s="53"/>
      <c r="P6" s="19"/>
      <c r="Q6" s="19"/>
      <c r="R6" s="19"/>
    </row>
    <row r="7" spans="1:18" customFormat="1" ht="15" customHeight="1" x14ac:dyDescent="0.25">
      <c r="A7" s="48" t="s">
        <v>10</v>
      </c>
      <c r="B7" s="42"/>
      <c r="C7" s="41" t="s">
        <v>11</v>
      </c>
      <c r="D7" s="49"/>
      <c r="E7" s="49"/>
      <c r="F7" s="49"/>
      <c r="G7" s="49"/>
      <c r="H7" s="49"/>
      <c r="I7" s="50" t="s">
        <v>12</v>
      </c>
      <c r="J7" s="50"/>
      <c r="K7" s="50"/>
      <c r="L7" s="50" t="s">
        <v>13</v>
      </c>
      <c r="M7" s="50"/>
      <c r="N7" s="50"/>
      <c r="P7" s="19"/>
      <c r="Q7" s="19"/>
      <c r="R7" s="19"/>
    </row>
    <row r="8" spans="1:18" customFormat="1" ht="18" customHeight="1" x14ac:dyDescent="0.25">
      <c r="A8" s="37" t="s">
        <v>14</v>
      </c>
      <c r="B8" s="39" t="s">
        <v>15</v>
      </c>
      <c r="C8" s="39" t="s">
        <v>16</v>
      </c>
      <c r="D8" s="41" t="s">
        <v>17</v>
      </c>
      <c r="E8" s="42"/>
      <c r="F8" s="39" t="s">
        <v>18</v>
      </c>
      <c r="G8" s="39" t="s">
        <v>19</v>
      </c>
      <c r="H8" s="51" t="s">
        <v>20</v>
      </c>
      <c r="I8" s="50" t="s">
        <v>21</v>
      </c>
      <c r="J8" s="50" t="s">
        <v>22</v>
      </c>
      <c r="K8" s="50" t="s">
        <v>23</v>
      </c>
      <c r="L8" s="50" t="s">
        <v>21</v>
      </c>
      <c r="M8" s="50" t="s">
        <v>22</v>
      </c>
      <c r="N8" s="50" t="s">
        <v>24</v>
      </c>
      <c r="P8" s="19"/>
      <c r="Q8" s="19"/>
      <c r="R8" s="19"/>
    </row>
    <row r="9" spans="1:18" customFormat="1" ht="21" customHeight="1" x14ac:dyDescent="0.25">
      <c r="A9" s="38"/>
      <c r="B9" s="40"/>
      <c r="C9" s="40"/>
      <c r="D9" s="3" t="s">
        <v>21</v>
      </c>
      <c r="E9" s="3" t="s">
        <v>25</v>
      </c>
      <c r="F9" s="40"/>
      <c r="G9" s="40"/>
      <c r="H9" s="52"/>
      <c r="I9" s="50"/>
      <c r="J9" s="50"/>
      <c r="K9" s="50"/>
      <c r="L9" s="50"/>
      <c r="M9" s="50"/>
      <c r="N9" s="50"/>
      <c r="P9" s="19"/>
      <c r="Q9" s="19"/>
      <c r="R9" s="19"/>
    </row>
    <row r="10" spans="1:18" s="7" customFormat="1" x14ac:dyDescent="0.25">
      <c r="A10" s="4" t="s">
        <v>26</v>
      </c>
      <c r="B10" s="5" t="s">
        <v>27</v>
      </c>
      <c r="C10" s="6">
        <f t="shared" ref="C10:J10" si="0">+C11+C237</f>
        <v>120262289000</v>
      </c>
      <c r="D10" s="6">
        <f t="shared" si="0"/>
        <v>500000000</v>
      </c>
      <c r="E10" s="6">
        <f t="shared" si="0"/>
        <v>500000000</v>
      </c>
      <c r="F10" s="6">
        <f>+F11+F237</f>
        <v>120762289000</v>
      </c>
      <c r="G10" s="6">
        <f>+G11+G237</f>
        <v>0</v>
      </c>
      <c r="H10" s="6">
        <f>+H11+H237</f>
        <v>120762289000</v>
      </c>
      <c r="I10" s="6">
        <f t="shared" si="0"/>
        <v>11049317120</v>
      </c>
      <c r="J10" s="6">
        <f t="shared" si="0"/>
        <v>77530192063</v>
      </c>
      <c r="K10" s="6">
        <f>+J10/H10*100</f>
        <v>64.200664549344538</v>
      </c>
      <c r="L10" s="6">
        <f>+L11+L237</f>
        <v>9032399833</v>
      </c>
      <c r="M10" s="6">
        <f>+M11+M237</f>
        <v>50312326370</v>
      </c>
      <c r="N10" s="6">
        <f t="shared" ref="N10:N74" si="1">M10/H10*100</f>
        <v>41.66228280916404</v>
      </c>
      <c r="P10" s="20"/>
      <c r="Q10" s="20"/>
      <c r="R10" s="20"/>
    </row>
    <row r="11" spans="1:18" s="7" customFormat="1" x14ac:dyDescent="0.25">
      <c r="A11" s="4" t="s">
        <v>28</v>
      </c>
      <c r="B11" s="5" t="s">
        <v>29</v>
      </c>
      <c r="C11" s="6">
        <f t="shared" ref="C11:J11" si="2">+C12+C52+C232</f>
        <v>21296583000</v>
      </c>
      <c r="D11" s="6">
        <f t="shared" si="2"/>
        <v>0</v>
      </c>
      <c r="E11" s="6">
        <f t="shared" si="2"/>
        <v>0</v>
      </c>
      <c r="F11" s="6">
        <f>+F12+F52+F232</f>
        <v>21296583000</v>
      </c>
      <c r="G11" s="6">
        <f t="shared" si="2"/>
        <v>0</v>
      </c>
      <c r="H11" s="6">
        <f>+H12+H52+H232</f>
        <v>21296583000</v>
      </c>
      <c r="I11" s="6">
        <f t="shared" si="2"/>
        <v>1117889307</v>
      </c>
      <c r="J11" s="6">
        <f t="shared" si="2"/>
        <v>9595610647</v>
      </c>
      <c r="K11" s="6">
        <f t="shared" ref="K10:K74" si="3">+J11/H11*100</f>
        <v>45.057043409264288</v>
      </c>
      <c r="L11" s="6">
        <f t="shared" ref="L11:M11" si="4">+L12+L52+L232</f>
        <v>1000032586</v>
      </c>
      <c r="M11" s="6">
        <f t="shared" si="4"/>
        <v>8899812112</v>
      </c>
      <c r="N11" s="6">
        <f t="shared" si="1"/>
        <v>41.789859490604663</v>
      </c>
      <c r="O11" s="8"/>
      <c r="P11" s="26"/>
      <c r="Q11" s="20"/>
      <c r="R11" s="20"/>
    </row>
    <row r="12" spans="1:18" s="7" customFormat="1" x14ac:dyDescent="0.25">
      <c r="A12" s="4" t="s">
        <v>30</v>
      </c>
      <c r="B12" s="5" t="s">
        <v>31</v>
      </c>
      <c r="C12" s="6">
        <f>+C13</f>
        <v>19199363000</v>
      </c>
      <c r="D12" s="6">
        <f>+D13</f>
        <v>0</v>
      </c>
      <c r="E12" s="6">
        <f t="shared" ref="E12:J12" si="5">+E13</f>
        <v>-1500590</v>
      </c>
      <c r="F12" s="6">
        <f>+F13</f>
        <v>19197862410</v>
      </c>
      <c r="G12" s="6">
        <f t="shared" si="5"/>
        <v>0</v>
      </c>
      <c r="H12" s="6">
        <f>+H13</f>
        <v>19197862410</v>
      </c>
      <c r="I12" s="6">
        <f t="shared" si="5"/>
        <v>911798811</v>
      </c>
      <c r="J12" s="6">
        <f t="shared" si="5"/>
        <v>8079823252</v>
      </c>
      <c r="K12" s="6">
        <f>+J12/H12*100</f>
        <v>42.087098445873281</v>
      </c>
      <c r="L12" s="6">
        <f t="shared" ref="L12:M12" si="6">+L13</f>
        <v>892770965</v>
      </c>
      <c r="M12" s="6">
        <f t="shared" si="6"/>
        <v>8060795406</v>
      </c>
      <c r="N12" s="6">
        <f t="shared" si="1"/>
        <v>41.987984046605114</v>
      </c>
      <c r="P12" s="26"/>
      <c r="Q12" s="20"/>
      <c r="R12" s="20"/>
    </row>
    <row r="13" spans="1:18" s="7" customFormat="1" x14ac:dyDescent="0.25">
      <c r="A13" s="4" t="s">
        <v>32</v>
      </c>
      <c r="B13" s="5" t="s">
        <v>33</v>
      </c>
      <c r="C13" s="6">
        <f>+C14+C30+C45</f>
        <v>19199363000</v>
      </c>
      <c r="D13" s="6">
        <f t="shared" ref="D13:J13" si="7">+D14+D30+D45</f>
        <v>0</v>
      </c>
      <c r="E13" s="6">
        <f t="shared" si="7"/>
        <v>-1500590</v>
      </c>
      <c r="F13" s="6">
        <f>+F14+F30+F45</f>
        <v>19197862410</v>
      </c>
      <c r="G13" s="6">
        <f t="shared" si="7"/>
        <v>0</v>
      </c>
      <c r="H13" s="6">
        <f>+H14+H30+H45</f>
        <v>19197862410</v>
      </c>
      <c r="I13" s="6">
        <f t="shared" si="7"/>
        <v>911798811</v>
      </c>
      <c r="J13" s="6">
        <f t="shared" si="7"/>
        <v>8079823252</v>
      </c>
      <c r="K13" s="6">
        <f t="shared" si="3"/>
        <v>42.087098445873281</v>
      </c>
      <c r="L13" s="6">
        <f t="shared" ref="L13:M13" si="8">+L14+L30+L45</f>
        <v>892770965</v>
      </c>
      <c r="M13" s="6">
        <f t="shared" si="8"/>
        <v>8060795406</v>
      </c>
      <c r="N13" s="6">
        <f t="shared" si="1"/>
        <v>41.987984046605114</v>
      </c>
      <c r="P13" s="26"/>
      <c r="Q13" s="20"/>
      <c r="R13" s="20"/>
    </row>
    <row r="14" spans="1:18" s="7" customFormat="1" x14ac:dyDescent="0.25">
      <c r="A14" s="4" t="s">
        <v>34</v>
      </c>
      <c r="B14" s="5" t="s">
        <v>35</v>
      </c>
      <c r="C14" s="6">
        <f>+C15+C26</f>
        <v>13865997000</v>
      </c>
      <c r="D14" s="6">
        <f>+D15+D26</f>
        <v>0</v>
      </c>
      <c r="E14" s="6">
        <f t="shared" ref="E14:J14" si="9">+E15+E26</f>
        <v>-118700590</v>
      </c>
      <c r="F14" s="6">
        <f>+F15+F26</f>
        <v>13747296410</v>
      </c>
      <c r="G14" s="6">
        <f t="shared" si="9"/>
        <v>0</v>
      </c>
      <c r="H14" s="6">
        <f>+H15+H26</f>
        <v>13747296410</v>
      </c>
      <c r="I14" s="6">
        <f t="shared" si="9"/>
        <v>646495852</v>
      </c>
      <c r="J14" s="6">
        <f t="shared" si="9"/>
        <v>6019533601</v>
      </c>
      <c r="K14" s="6">
        <f t="shared" si="3"/>
        <v>43.787035803063766</v>
      </c>
      <c r="L14" s="6">
        <f t="shared" ref="L14:M14" si="10">+L15+L26</f>
        <v>640436899</v>
      </c>
      <c r="M14" s="6">
        <f t="shared" si="10"/>
        <v>6013474648</v>
      </c>
      <c r="N14" s="6">
        <f t="shared" si="1"/>
        <v>43.742962024341772</v>
      </c>
      <c r="P14" s="26"/>
      <c r="Q14" s="20"/>
      <c r="R14" s="20"/>
    </row>
    <row r="15" spans="1:18" s="7" customFormat="1" x14ac:dyDescent="0.25">
      <c r="A15" s="4" t="s">
        <v>36</v>
      </c>
      <c r="B15" s="5" t="s">
        <v>37</v>
      </c>
      <c r="C15" s="6">
        <f>+SUM(C16:C21,C22,C25)</f>
        <v>12104119000</v>
      </c>
      <c r="D15" s="6">
        <f>+SUM(D16:D21,D22,D25)</f>
        <v>0</v>
      </c>
      <c r="E15" s="6">
        <f>+SUM(E16:E21,E22,E25)</f>
        <v>-118700590</v>
      </c>
      <c r="F15" s="6">
        <f>+SUM(F16:F21,F22,F25)</f>
        <v>11985418410</v>
      </c>
      <c r="G15" s="6">
        <f t="shared" ref="G15:J15" si="11">+SUM(G16:G21,G22,G25)</f>
        <v>0</v>
      </c>
      <c r="H15" s="6">
        <f>+SUM(H16:H21,H22,H25)</f>
        <v>11985418410</v>
      </c>
      <c r="I15" s="6">
        <f t="shared" si="11"/>
        <v>626204397</v>
      </c>
      <c r="J15" s="6">
        <f t="shared" si="11"/>
        <v>5063743015</v>
      </c>
      <c r="K15" s="6">
        <f t="shared" si="3"/>
        <v>42.249196830500971</v>
      </c>
      <c r="L15" s="6">
        <f t="shared" ref="L15" si="12">+SUM(L16:L21,L22,L25)</f>
        <v>620145444</v>
      </c>
      <c r="M15" s="6">
        <f>+SUM(M16:M21,M22,M25)</f>
        <v>5057684062</v>
      </c>
      <c r="N15" s="6">
        <f t="shared" si="1"/>
        <v>42.198644127268309</v>
      </c>
      <c r="P15" s="26"/>
      <c r="Q15" s="20"/>
      <c r="R15" s="20"/>
    </row>
    <row r="16" spans="1:18" customFormat="1" x14ac:dyDescent="0.25">
      <c r="A16" s="9" t="s">
        <v>38</v>
      </c>
      <c r="B16" s="10" t="s">
        <v>39</v>
      </c>
      <c r="C16" s="11">
        <v>7756652000</v>
      </c>
      <c r="D16" s="11">
        <v>0</v>
      </c>
      <c r="E16" s="11">
        <v>-63100590</v>
      </c>
      <c r="F16" s="11">
        <f>+C16+E16</f>
        <v>7693551410</v>
      </c>
      <c r="G16" s="11">
        <v>0</v>
      </c>
      <c r="H16" s="11">
        <f>+C16+E16</f>
        <v>7693551410</v>
      </c>
      <c r="I16" s="11">
        <v>491025693</v>
      </c>
      <c r="J16" s="11">
        <v>3966222462</v>
      </c>
      <c r="K16" s="11">
        <f t="shared" si="3"/>
        <v>51.552556818490146</v>
      </c>
      <c r="L16" s="11">
        <v>491025693</v>
      </c>
      <c r="M16" s="11">
        <v>3966222462</v>
      </c>
      <c r="N16" s="11">
        <f t="shared" si="1"/>
        <v>51.552556818490146</v>
      </c>
      <c r="P16" s="26"/>
      <c r="Q16" s="22"/>
      <c r="R16" s="19"/>
    </row>
    <row r="17" spans="1:18" customFormat="1" x14ac:dyDescent="0.25">
      <c r="A17" s="9" t="s">
        <v>40</v>
      </c>
      <c r="B17" s="10" t="s">
        <v>41</v>
      </c>
      <c r="C17" s="11">
        <v>148677000</v>
      </c>
      <c r="D17" s="11">
        <v>0</v>
      </c>
      <c r="E17" s="11">
        <v>0</v>
      </c>
      <c r="F17" s="11">
        <f t="shared" ref="F17:F21" si="13">+C17+E17</f>
        <v>148677000</v>
      </c>
      <c r="G17" s="11">
        <v>0</v>
      </c>
      <c r="H17" s="11">
        <f>+C17+E17</f>
        <v>148677000</v>
      </c>
      <c r="I17" s="11">
        <v>0</v>
      </c>
      <c r="J17" s="11">
        <v>0</v>
      </c>
      <c r="K17" s="11">
        <f t="shared" si="3"/>
        <v>0</v>
      </c>
      <c r="L17" s="11">
        <v>0</v>
      </c>
      <c r="M17" s="11">
        <v>0</v>
      </c>
      <c r="N17" s="11">
        <f t="shared" si="1"/>
        <v>0</v>
      </c>
      <c r="P17" s="26"/>
      <c r="Q17" s="22"/>
      <c r="R17" s="19"/>
    </row>
    <row r="18" spans="1:18" customFormat="1" x14ac:dyDescent="0.25">
      <c r="A18" s="9" t="s">
        <v>42</v>
      </c>
      <c r="B18" s="10" t="s">
        <v>43</v>
      </c>
      <c r="C18" s="11">
        <v>381025000</v>
      </c>
      <c r="D18" s="11">
        <v>0</v>
      </c>
      <c r="E18" s="11">
        <v>0</v>
      </c>
      <c r="F18" s="11">
        <f t="shared" si="13"/>
        <v>381025000</v>
      </c>
      <c r="G18" s="11">
        <v>0</v>
      </c>
      <c r="H18" s="11">
        <f>+C18+E18</f>
        <v>381025000</v>
      </c>
      <c r="I18" s="11">
        <v>22321299</v>
      </c>
      <c r="J18" s="11">
        <v>167573424</v>
      </c>
      <c r="K18" s="11">
        <f t="shared" si="3"/>
        <v>43.979640181090481</v>
      </c>
      <c r="L18" s="11">
        <v>22321299</v>
      </c>
      <c r="M18" s="11">
        <v>167573424</v>
      </c>
      <c r="N18" s="11">
        <f t="shared" si="1"/>
        <v>43.979640181090481</v>
      </c>
      <c r="P18" s="26"/>
      <c r="Q18" s="22"/>
      <c r="R18" s="19"/>
    </row>
    <row r="19" spans="1:18" customFormat="1" x14ac:dyDescent="0.25">
      <c r="A19" s="9" t="s">
        <v>44</v>
      </c>
      <c r="B19" s="10" t="s">
        <v>45</v>
      </c>
      <c r="C19" s="11">
        <v>43212000</v>
      </c>
      <c r="D19" s="11">
        <v>0</v>
      </c>
      <c r="E19" s="11">
        <v>0</v>
      </c>
      <c r="F19" s="11">
        <f t="shared" si="13"/>
        <v>43212000</v>
      </c>
      <c r="G19" s="11">
        <v>0</v>
      </c>
      <c r="H19" s="11">
        <f>+C19+E19</f>
        <v>43212000</v>
      </c>
      <c r="I19" s="11">
        <v>2745061</v>
      </c>
      <c r="J19" s="11">
        <v>22519674</v>
      </c>
      <c r="K19" s="11">
        <f t="shared" si="3"/>
        <v>52.114398778117192</v>
      </c>
      <c r="L19" s="11">
        <v>2745061</v>
      </c>
      <c r="M19" s="11">
        <v>22519674</v>
      </c>
      <c r="N19" s="11">
        <f t="shared" si="1"/>
        <v>52.114398778117192</v>
      </c>
      <c r="P19" s="26"/>
      <c r="Q19" s="22"/>
      <c r="R19" s="19"/>
    </row>
    <row r="20" spans="1:18" customFormat="1" x14ac:dyDescent="0.25">
      <c r="A20" s="9" t="s">
        <v>46</v>
      </c>
      <c r="B20" s="10" t="s">
        <v>47</v>
      </c>
      <c r="C20" s="11">
        <v>69576000</v>
      </c>
      <c r="D20" s="11">
        <v>0</v>
      </c>
      <c r="E20" s="11">
        <v>0</v>
      </c>
      <c r="F20" s="11">
        <f t="shared" si="13"/>
        <v>69576000</v>
      </c>
      <c r="G20" s="11">
        <v>0</v>
      </c>
      <c r="H20" s="11">
        <f>+C20+E20</f>
        <v>69576000</v>
      </c>
      <c r="I20" s="11">
        <v>4421292</v>
      </c>
      <c r="J20" s="11">
        <v>40595996</v>
      </c>
      <c r="K20" s="11">
        <f t="shared" si="3"/>
        <v>58.347700356444754</v>
      </c>
      <c r="L20" s="11">
        <v>4421292</v>
      </c>
      <c r="M20" s="11">
        <v>40595996</v>
      </c>
      <c r="N20" s="11">
        <f t="shared" si="1"/>
        <v>58.347700356444754</v>
      </c>
      <c r="P20" s="26"/>
      <c r="Q20" s="22"/>
      <c r="R20" s="19"/>
    </row>
    <row r="21" spans="1:18" customFormat="1" x14ac:dyDescent="0.25">
      <c r="A21" s="9" t="s">
        <v>48</v>
      </c>
      <c r="B21" s="10" t="s">
        <v>49</v>
      </c>
      <c r="C21" s="11">
        <v>301303000</v>
      </c>
      <c r="D21" s="11">
        <v>0</v>
      </c>
      <c r="E21" s="11">
        <v>0</v>
      </c>
      <c r="F21" s="11">
        <f t="shared" si="13"/>
        <v>301303000</v>
      </c>
      <c r="G21" s="11">
        <v>0</v>
      </c>
      <c r="H21" s="11">
        <f>+C21+E21</f>
        <v>301303000</v>
      </c>
      <c r="I21" s="11">
        <v>21449409</v>
      </c>
      <c r="J21" s="11">
        <v>109276449</v>
      </c>
      <c r="K21" s="11">
        <f t="shared" si="3"/>
        <v>36.267959164030891</v>
      </c>
      <c r="L21" s="11">
        <v>21449409</v>
      </c>
      <c r="M21" s="11">
        <v>109276449</v>
      </c>
      <c r="N21" s="11">
        <f t="shared" si="1"/>
        <v>36.267959164030891</v>
      </c>
      <c r="P21" s="26"/>
      <c r="Q21" s="22"/>
      <c r="R21" s="19"/>
    </row>
    <row r="22" spans="1:18" s="7" customFormat="1" x14ac:dyDescent="0.25">
      <c r="A22" s="4" t="s">
        <v>50</v>
      </c>
      <c r="B22" s="5" t="s">
        <v>51</v>
      </c>
      <c r="C22" s="6">
        <f>+C23+C24</f>
        <v>1878372000</v>
      </c>
      <c r="D22" s="6">
        <f t="shared" ref="D22:M22" si="14">+D23+D24</f>
        <v>0</v>
      </c>
      <c r="E22" s="6">
        <f t="shared" si="14"/>
        <v>0</v>
      </c>
      <c r="F22" s="6">
        <f>+F23+F24</f>
        <v>1878372000</v>
      </c>
      <c r="G22" s="6">
        <f t="shared" si="14"/>
        <v>0</v>
      </c>
      <c r="H22" s="6">
        <f>+H23+H24</f>
        <v>1878372000</v>
      </c>
      <c r="I22" s="6">
        <f t="shared" si="14"/>
        <v>12082714</v>
      </c>
      <c r="J22" s="6">
        <f t="shared" si="14"/>
        <v>206928574</v>
      </c>
      <c r="K22" s="6">
        <f t="shared" si="3"/>
        <v>11.01637875777535</v>
      </c>
      <c r="L22" s="6">
        <f t="shared" si="14"/>
        <v>6023761</v>
      </c>
      <c r="M22" s="6">
        <f t="shared" si="14"/>
        <v>200869621</v>
      </c>
      <c r="N22" s="6">
        <f t="shared" si="1"/>
        <v>10.69381469698228</v>
      </c>
      <c r="P22" s="26"/>
      <c r="Q22" s="22"/>
      <c r="R22" s="20"/>
    </row>
    <row r="23" spans="1:18" customFormat="1" x14ac:dyDescent="0.25">
      <c r="A23" s="9" t="s">
        <v>52</v>
      </c>
      <c r="B23" s="10" t="s">
        <v>53</v>
      </c>
      <c r="C23" s="11">
        <v>1275386000</v>
      </c>
      <c r="D23" s="11">
        <v>0</v>
      </c>
      <c r="E23" s="11">
        <v>0</v>
      </c>
      <c r="F23" s="11">
        <f>+C23+E23</f>
        <v>1275386000</v>
      </c>
      <c r="G23" s="11">
        <v>0</v>
      </c>
      <c r="H23" s="11">
        <f>+C23+E23</f>
        <v>1275386000</v>
      </c>
      <c r="I23" s="11">
        <v>3082990</v>
      </c>
      <c r="J23" s="11">
        <v>16912932</v>
      </c>
      <c r="K23" s="11">
        <f t="shared" si="3"/>
        <v>1.3261029994056701</v>
      </c>
      <c r="L23" s="11">
        <v>0</v>
      </c>
      <c r="M23" s="11">
        <v>13829942</v>
      </c>
      <c r="N23" s="11">
        <f t="shared" si="1"/>
        <v>1.0843730447096016</v>
      </c>
      <c r="P23" s="26"/>
      <c r="Q23" s="22"/>
      <c r="R23" s="19"/>
    </row>
    <row r="24" spans="1:18" customFormat="1" x14ac:dyDescent="0.25">
      <c r="A24" s="9" t="s">
        <v>54</v>
      </c>
      <c r="B24" s="10" t="s">
        <v>55</v>
      </c>
      <c r="C24" s="11">
        <v>602986000</v>
      </c>
      <c r="D24" s="11">
        <v>0</v>
      </c>
      <c r="E24" s="11">
        <v>0</v>
      </c>
      <c r="F24" s="11">
        <f t="shared" ref="F24:F25" si="15">+C24+E24</f>
        <v>602986000</v>
      </c>
      <c r="G24" s="11">
        <v>0</v>
      </c>
      <c r="H24" s="11">
        <f t="shared" ref="H24:H25" si="16">+C24+E24</f>
        <v>602986000</v>
      </c>
      <c r="I24" s="11">
        <v>8999724</v>
      </c>
      <c r="J24" s="11">
        <v>190015642</v>
      </c>
      <c r="K24" s="11">
        <f t="shared" si="3"/>
        <v>31.512446723472848</v>
      </c>
      <c r="L24" s="11">
        <v>6023761</v>
      </c>
      <c r="M24" s="11">
        <v>187039679</v>
      </c>
      <c r="N24" s="11">
        <f t="shared" si="1"/>
        <v>31.018909062565296</v>
      </c>
      <c r="P24" s="26"/>
      <c r="Q24" s="22"/>
      <c r="R24" s="19"/>
    </row>
    <row r="25" spans="1:18" s="7" customFormat="1" x14ac:dyDescent="0.25">
      <c r="A25" s="9" t="s">
        <v>56</v>
      </c>
      <c r="B25" s="10" t="s">
        <v>57</v>
      </c>
      <c r="C25" s="11">
        <v>1525302000</v>
      </c>
      <c r="D25" s="11">
        <v>0</v>
      </c>
      <c r="E25" s="11">
        <v>-55600000</v>
      </c>
      <c r="F25" s="11">
        <f t="shared" si="15"/>
        <v>1469702000</v>
      </c>
      <c r="G25" s="11">
        <v>0</v>
      </c>
      <c r="H25" s="11">
        <f t="shared" si="16"/>
        <v>1469702000</v>
      </c>
      <c r="I25" s="11">
        <v>72158929</v>
      </c>
      <c r="J25" s="11">
        <v>550626436</v>
      </c>
      <c r="K25" s="11">
        <f t="shared" si="3"/>
        <v>37.46517566146062</v>
      </c>
      <c r="L25" s="11">
        <v>72158929</v>
      </c>
      <c r="M25" s="11">
        <v>550626436</v>
      </c>
      <c r="N25" s="11">
        <f t="shared" si="1"/>
        <v>37.46517566146062</v>
      </c>
      <c r="P25" s="26"/>
      <c r="Q25" s="23"/>
      <c r="R25" s="20"/>
    </row>
    <row r="26" spans="1:18" s="7" customFormat="1" x14ac:dyDescent="0.25">
      <c r="A26" s="4" t="s">
        <v>58</v>
      </c>
      <c r="B26" s="5" t="s">
        <v>59</v>
      </c>
      <c r="C26" s="6">
        <f>+C27+C28</f>
        <v>1761878000</v>
      </c>
      <c r="D26" s="6">
        <f t="shared" ref="D26:M27" si="17">+D27+D28</f>
        <v>0</v>
      </c>
      <c r="E26" s="6">
        <f t="shared" si="17"/>
        <v>0</v>
      </c>
      <c r="F26" s="6">
        <f>+F27+F28</f>
        <v>1761878000</v>
      </c>
      <c r="G26" s="6">
        <f t="shared" si="17"/>
        <v>0</v>
      </c>
      <c r="H26" s="6">
        <f t="shared" si="17"/>
        <v>1761878000</v>
      </c>
      <c r="I26" s="6">
        <f t="shared" si="17"/>
        <v>20291455</v>
      </c>
      <c r="J26" s="6">
        <f t="shared" si="17"/>
        <v>955790586</v>
      </c>
      <c r="K26" s="6">
        <f t="shared" si="3"/>
        <v>54.248397789177226</v>
      </c>
      <c r="L26" s="6">
        <f t="shared" si="17"/>
        <v>20291455</v>
      </c>
      <c r="M26" s="6">
        <f t="shared" si="17"/>
        <v>955790586</v>
      </c>
      <c r="N26" s="6">
        <f t="shared" si="1"/>
        <v>54.248397789177226</v>
      </c>
      <c r="P26" s="26"/>
      <c r="Q26" s="23"/>
      <c r="R26" s="20"/>
    </row>
    <row r="27" spans="1:18" customFormat="1" x14ac:dyDescent="0.25">
      <c r="A27" s="9" t="s">
        <v>60</v>
      </c>
      <c r="B27" s="10" t="s">
        <v>61</v>
      </c>
      <c r="C27" s="11">
        <v>1362897000</v>
      </c>
      <c r="D27" s="11">
        <v>0</v>
      </c>
      <c r="E27" s="11">
        <v>0</v>
      </c>
      <c r="F27" s="11">
        <f>+C27+E27</f>
        <v>1362897000</v>
      </c>
      <c r="G27" s="11">
        <f t="shared" si="17"/>
        <v>0</v>
      </c>
      <c r="H27" s="11">
        <f>+C27+E27</f>
        <v>1362897000</v>
      </c>
      <c r="I27" s="11">
        <v>0</v>
      </c>
      <c r="J27" s="11">
        <v>793894092</v>
      </c>
      <c r="K27" s="11">
        <f t="shared" si="3"/>
        <v>58.250483492149442</v>
      </c>
      <c r="L27" s="11">
        <v>0</v>
      </c>
      <c r="M27" s="11">
        <v>793894092</v>
      </c>
      <c r="N27" s="11">
        <f t="shared" si="1"/>
        <v>58.250483492149442</v>
      </c>
      <c r="P27" s="26"/>
      <c r="Q27" s="22"/>
      <c r="R27" s="19"/>
    </row>
    <row r="28" spans="1:18" s="7" customFormat="1" x14ac:dyDescent="0.25">
      <c r="A28" s="4" t="s">
        <v>62</v>
      </c>
      <c r="B28" s="5" t="s">
        <v>63</v>
      </c>
      <c r="C28" s="6">
        <f>+C29</f>
        <v>398981000</v>
      </c>
      <c r="D28" s="6">
        <f t="shared" ref="D28:M29" si="18">+D29</f>
        <v>0</v>
      </c>
      <c r="E28" s="6">
        <f t="shared" si="18"/>
        <v>0</v>
      </c>
      <c r="F28" s="6">
        <f t="shared" si="18"/>
        <v>398981000</v>
      </c>
      <c r="G28" s="6">
        <f t="shared" si="18"/>
        <v>0</v>
      </c>
      <c r="H28" s="6">
        <f t="shared" si="18"/>
        <v>398981000</v>
      </c>
      <c r="I28" s="6">
        <f t="shared" si="18"/>
        <v>20291455</v>
      </c>
      <c r="J28" s="6">
        <f t="shared" si="18"/>
        <v>161896494</v>
      </c>
      <c r="K28" s="6">
        <f t="shared" si="3"/>
        <v>40.577494667665881</v>
      </c>
      <c r="L28" s="6">
        <f t="shared" si="18"/>
        <v>20291455</v>
      </c>
      <c r="M28" s="6">
        <f t="shared" si="18"/>
        <v>161896494</v>
      </c>
      <c r="N28" s="6">
        <f t="shared" si="1"/>
        <v>40.577494667665881</v>
      </c>
      <c r="P28" s="26"/>
      <c r="Q28" s="22"/>
      <c r="R28" s="20"/>
    </row>
    <row r="29" spans="1:18" customFormat="1" x14ac:dyDescent="0.25">
      <c r="A29" s="9" t="s">
        <v>64</v>
      </c>
      <c r="B29" s="10" t="s">
        <v>65</v>
      </c>
      <c r="C29" s="11">
        <v>398981000</v>
      </c>
      <c r="D29" s="11">
        <v>0</v>
      </c>
      <c r="E29" s="11">
        <v>0</v>
      </c>
      <c r="F29" s="11">
        <f>+C29+E29</f>
        <v>398981000</v>
      </c>
      <c r="G29" s="11">
        <f t="shared" si="18"/>
        <v>0</v>
      </c>
      <c r="H29" s="11">
        <f>+C29+E29</f>
        <v>398981000</v>
      </c>
      <c r="I29" s="11">
        <v>20291455</v>
      </c>
      <c r="J29" s="11">
        <v>161896494</v>
      </c>
      <c r="K29" s="11">
        <f t="shared" si="3"/>
        <v>40.577494667665881</v>
      </c>
      <c r="L29" s="11">
        <v>20291455</v>
      </c>
      <c r="M29" s="11">
        <v>161896494</v>
      </c>
      <c r="N29" s="11">
        <f t="shared" si="1"/>
        <v>40.577494667665881</v>
      </c>
      <c r="P29" s="26"/>
      <c r="Q29" s="22"/>
      <c r="R29" s="19"/>
    </row>
    <row r="30" spans="1:18" s="7" customFormat="1" x14ac:dyDescent="0.25">
      <c r="A30" s="4" t="s">
        <v>66</v>
      </c>
      <c r="B30" s="5" t="s">
        <v>67</v>
      </c>
      <c r="C30" s="6">
        <f>+C31+C34+C36+C39+C41+C43+C44</f>
        <v>5076988000</v>
      </c>
      <c r="D30" s="6">
        <f t="shared" ref="D30:M30" si="19">+D31+D34+D36+D39+D41+D43+D44</f>
        <v>0</v>
      </c>
      <c r="E30" s="6">
        <f t="shared" si="19"/>
        <v>0</v>
      </c>
      <c r="F30" s="6">
        <f t="shared" si="19"/>
        <v>5076988000</v>
      </c>
      <c r="G30" s="6">
        <f t="shared" si="19"/>
        <v>0</v>
      </c>
      <c r="H30" s="6">
        <f t="shared" si="19"/>
        <v>5076988000</v>
      </c>
      <c r="I30" s="6">
        <f t="shared" si="19"/>
        <v>210556213</v>
      </c>
      <c r="J30" s="6">
        <f t="shared" si="19"/>
        <v>1805690759</v>
      </c>
      <c r="K30" s="6">
        <f t="shared" si="3"/>
        <v>35.566181346105211</v>
      </c>
      <c r="L30" s="6">
        <f t="shared" si="19"/>
        <v>209244522</v>
      </c>
      <c r="M30" s="6">
        <f t="shared" si="19"/>
        <v>1804379068</v>
      </c>
      <c r="N30" s="6">
        <f t="shared" si="1"/>
        <v>35.540345338614152</v>
      </c>
      <c r="P30" s="26"/>
      <c r="Q30" s="26"/>
      <c r="R30" s="26"/>
    </row>
    <row r="31" spans="1:18" s="7" customFormat="1" x14ac:dyDescent="0.25">
      <c r="A31" s="4" t="s">
        <v>68</v>
      </c>
      <c r="B31" s="5" t="s">
        <v>69</v>
      </c>
      <c r="C31" s="6">
        <f>+C32+C33</f>
        <v>1262626000</v>
      </c>
      <c r="D31" s="6">
        <f t="shared" ref="D31:M33" si="20">+D32+D33</f>
        <v>0</v>
      </c>
      <c r="E31" s="6">
        <f t="shared" si="20"/>
        <v>0</v>
      </c>
      <c r="F31" s="6">
        <f>+F32+F33</f>
        <v>1262626000</v>
      </c>
      <c r="G31" s="6">
        <f t="shared" si="20"/>
        <v>0</v>
      </c>
      <c r="H31" s="6">
        <f t="shared" si="20"/>
        <v>1262626000</v>
      </c>
      <c r="I31" s="6">
        <f t="shared" si="20"/>
        <v>75895100</v>
      </c>
      <c r="J31" s="6">
        <f t="shared" si="20"/>
        <v>621218200</v>
      </c>
      <c r="K31" s="6">
        <f t="shared" si="3"/>
        <v>49.200491673702267</v>
      </c>
      <c r="L31" s="6">
        <f t="shared" si="20"/>
        <v>75694700</v>
      </c>
      <c r="M31" s="6">
        <f t="shared" si="20"/>
        <v>621017800</v>
      </c>
      <c r="N31" s="6">
        <f t="shared" si="1"/>
        <v>49.184619990400961</v>
      </c>
      <c r="P31" s="26"/>
      <c r="Q31" s="26"/>
      <c r="R31" s="26"/>
    </row>
    <row r="32" spans="1:18" customFormat="1" x14ac:dyDescent="0.25">
      <c r="A32" s="9" t="s">
        <v>70</v>
      </c>
      <c r="B32" s="10" t="s">
        <v>71</v>
      </c>
      <c r="C32" s="11">
        <v>629095000</v>
      </c>
      <c r="D32" s="11">
        <v>0</v>
      </c>
      <c r="E32" s="11">
        <v>0</v>
      </c>
      <c r="F32" s="11">
        <f>+C32+E32</f>
        <v>629095000</v>
      </c>
      <c r="G32" s="11">
        <f t="shared" si="20"/>
        <v>0</v>
      </c>
      <c r="H32" s="11">
        <f>+C32+E32</f>
        <v>629095000</v>
      </c>
      <c r="I32" s="11">
        <v>50390200</v>
      </c>
      <c r="J32" s="11">
        <v>418363625</v>
      </c>
      <c r="K32" s="11">
        <f t="shared" si="3"/>
        <v>66.502455908884983</v>
      </c>
      <c r="L32" s="11">
        <v>50189800</v>
      </c>
      <c r="M32" s="11">
        <v>418163225</v>
      </c>
      <c r="N32" s="11">
        <f t="shared" si="1"/>
        <v>66.470600624706918</v>
      </c>
      <c r="P32" s="26"/>
      <c r="Q32" s="26"/>
      <c r="R32" s="26"/>
    </row>
    <row r="33" spans="1:18" customFormat="1" x14ac:dyDescent="0.25">
      <c r="A33" s="9" t="s">
        <v>72</v>
      </c>
      <c r="B33" s="10" t="s">
        <v>73</v>
      </c>
      <c r="C33" s="11">
        <v>633531000</v>
      </c>
      <c r="D33" s="11">
        <v>0</v>
      </c>
      <c r="E33" s="11">
        <v>0</v>
      </c>
      <c r="F33" s="11">
        <f>+C33+E33</f>
        <v>633531000</v>
      </c>
      <c r="G33" s="11">
        <f t="shared" si="20"/>
        <v>0</v>
      </c>
      <c r="H33" s="11">
        <f>+C33+E33</f>
        <v>633531000</v>
      </c>
      <c r="I33" s="11">
        <v>25504900</v>
      </c>
      <c r="J33" s="11">
        <v>202854575</v>
      </c>
      <c r="K33" s="11">
        <f t="shared" si="3"/>
        <v>32.019676227366936</v>
      </c>
      <c r="L33" s="11">
        <v>25504900</v>
      </c>
      <c r="M33" s="11">
        <v>202854575</v>
      </c>
      <c r="N33" s="11">
        <f t="shared" si="1"/>
        <v>32.019676227366936</v>
      </c>
      <c r="P33" s="26"/>
      <c r="Q33" s="26"/>
      <c r="R33" s="26"/>
    </row>
    <row r="34" spans="1:18" s="7" customFormat="1" x14ac:dyDescent="0.25">
      <c r="A34" s="4" t="s">
        <v>74</v>
      </c>
      <c r="B34" s="5" t="s">
        <v>75</v>
      </c>
      <c r="C34" s="6">
        <f>+C35</f>
        <v>894364000</v>
      </c>
      <c r="D34" s="6">
        <f t="shared" ref="D34:M35" si="21">+D35</f>
        <v>0</v>
      </c>
      <c r="E34" s="6">
        <f t="shared" si="21"/>
        <v>0</v>
      </c>
      <c r="F34" s="6">
        <f>+F35</f>
        <v>894364000</v>
      </c>
      <c r="G34" s="6">
        <f t="shared" si="21"/>
        <v>0</v>
      </c>
      <c r="H34" s="6">
        <f t="shared" si="21"/>
        <v>894364000</v>
      </c>
      <c r="I34" s="6">
        <f t="shared" si="21"/>
        <v>53651300</v>
      </c>
      <c r="J34" s="6">
        <f t="shared" si="21"/>
        <v>431423140</v>
      </c>
      <c r="K34" s="6">
        <f t="shared" si="3"/>
        <v>48.237981403544865</v>
      </c>
      <c r="L34" s="6">
        <f t="shared" si="21"/>
        <v>53651300</v>
      </c>
      <c r="M34" s="6">
        <f t="shared" si="21"/>
        <v>431423140</v>
      </c>
      <c r="N34" s="6">
        <f t="shared" si="1"/>
        <v>48.237981403544865</v>
      </c>
      <c r="P34" s="26"/>
      <c r="Q34" s="26"/>
      <c r="R34" s="26"/>
    </row>
    <row r="35" spans="1:18" customFormat="1" x14ac:dyDescent="0.25">
      <c r="A35" s="9" t="s">
        <v>76</v>
      </c>
      <c r="B35" s="10" t="s">
        <v>77</v>
      </c>
      <c r="C35" s="11">
        <v>894364000</v>
      </c>
      <c r="D35" s="11">
        <v>0</v>
      </c>
      <c r="E35" s="11">
        <v>0</v>
      </c>
      <c r="F35" s="11">
        <f>+C35+E35</f>
        <v>894364000</v>
      </c>
      <c r="G35" s="11">
        <f t="shared" si="21"/>
        <v>0</v>
      </c>
      <c r="H35" s="11">
        <f>+C35+E35</f>
        <v>894364000</v>
      </c>
      <c r="I35" s="11">
        <v>53651300</v>
      </c>
      <c r="J35" s="11">
        <v>431423140</v>
      </c>
      <c r="K35" s="11">
        <f t="shared" si="3"/>
        <v>48.237981403544865</v>
      </c>
      <c r="L35" s="11">
        <v>53651300</v>
      </c>
      <c r="M35" s="11">
        <v>431423140</v>
      </c>
      <c r="N35" s="11">
        <f t="shared" si="1"/>
        <v>48.237981403544865</v>
      </c>
      <c r="P35" s="26"/>
      <c r="Q35" s="26"/>
      <c r="R35" s="26"/>
    </row>
    <row r="36" spans="1:18" s="7" customFormat="1" x14ac:dyDescent="0.25">
      <c r="A36" s="4" t="s">
        <v>78</v>
      </c>
      <c r="B36" s="5" t="s">
        <v>79</v>
      </c>
      <c r="C36" s="6">
        <f>+C37+C38</f>
        <v>1642716000</v>
      </c>
      <c r="D36" s="6">
        <f t="shared" ref="D36:M45" si="22">+D37+D38</f>
        <v>0</v>
      </c>
      <c r="E36" s="6">
        <f t="shared" si="22"/>
        <v>0</v>
      </c>
      <c r="F36" s="6">
        <f>+F37+F38</f>
        <v>1642716000</v>
      </c>
      <c r="G36" s="6">
        <f t="shared" si="22"/>
        <v>0</v>
      </c>
      <c r="H36" s="6">
        <f t="shared" si="22"/>
        <v>1642716000</v>
      </c>
      <c r="I36" s="6">
        <f t="shared" si="22"/>
        <v>10148913</v>
      </c>
      <c r="J36" s="6">
        <f t="shared" si="22"/>
        <v>129197719</v>
      </c>
      <c r="K36" s="6">
        <f t="shared" si="3"/>
        <v>7.864884678788056</v>
      </c>
      <c r="L36" s="6">
        <f t="shared" si="22"/>
        <v>9977522</v>
      </c>
      <c r="M36" s="6">
        <f t="shared" si="22"/>
        <v>129026328</v>
      </c>
      <c r="N36" s="6">
        <f t="shared" si="1"/>
        <v>7.85445128677142</v>
      </c>
      <c r="P36" s="26"/>
      <c r="Q36" s="26"/>
      <c r="R36" s="26"/>
    </row>
    <row r="37" spans="1:18" customFormat="1" x14ac:dyDescent="0.25">
      <c r="A37" s="9" t="s">
        <v>80</v>
      </c>
      <c r="B37" s="10" t="s">
        <v>81</v>
      </c>
      <c r="C37" s="11">
        <v>656558000</v>
      </c>
      <c r="D37" s="11">
        <v>0</v>
      </c>
      <c r="E37" s="11">
        <v>0</v>
      </c>
      <c r="F37" s="11">
        <f>+C37+E37</f>
        <v>656558000</v>
      </c>
      <c r="G37" s="11">
        <f t="shared" si="22"/>
        <v>0</v>
      </c>
      <c r="H37" s="11">
        <f>+C37+E37</f>
        <v>656558000</v>
      </c>
      <c r="I37" s="11">
        <v>10148913</v>
      </c>
      <c r="J37" s="11">
        <v>108692126</v>
      </c>
      <c r="K37" s="11">
        <f t="shared" si="3"/>
        <v>16.554839937979583</v>
      </c>
      <c r="L37" s="11">
        <v>9977522</v>
      </c>
      <c r="M37" s="11">
        <v>108520735</v>
      </c>
      <c r="N37" s="11">
        <f t="shared" si="1"/>
        <v>16.528735465868969</v>
      </c>
      <c r="P37" s="26"/>
      <c r="Q37" s="26"/>
      <c r="R37" s="26"/>
    </row>
    <row r="38" spans="1:18" customFormat="1" x14ac:dyDescent="0.25">
      <c r="A38" s="9" t="s">
        <v>82</v>
      </c>
      <c r="B38" s="10" t="s">
        <v>83</v>
      </c>
      <c r="C38" s="11">
        <v>986158000</v>
      </c>
      <c r="D38" s="11">
        <v>0</v>
      </c>
      <c r="E38" s="11">
        <v>0</v>
      </c>
      <c r="F38" s="11">
        <f>+C38+E38</f>
        <v>986158000</v>
      </c>
      <c r="G38" s="11">
        <f t="shared" si="22"/>
        <v>0</v>
      </c>
      <c r="H38" s="11">
        <f>+C38+E38</f>
        <v>986158000</v>
      </c>
      <c r="I38" s="11">
        <v>0</v>
      </c>
      <c r="J38" s="11">
        <v>20505593</v>
      </c>
      <c r="K38" s="11">
        <f t="shared" si="3"/>
        <v>2.0793415456752369</v>
      </c>
      <c r="L38" s="11">
        <v>0</v>
      </c>
      <c r="M38" s="11">
        <v>20505593</v>
      </c>
      <c r="N38" s="11">
        <f t="shared" si="1"/>
        <v>2.0793415456752369</v>
      </c>
      <c r="P38" s="26"/>
      <c r="Q38" s="26"/>
      <c r="R38" s="26"/>
    </row>
    <row r="39" spans="1:18" s="7" customFormat="1" x14ac:dyDescent="0.25">
      <c r="A39" s="4" t="s">
        <v>84</v>
      </c>
      <c r="B39" s="5" t="s">
        <v>85</v>
      </c>
      <c r="C39" s="6">
        <f>+C40</f>
        <v>501238000</v>
      </c>
      <c r="D39" s="6">
        <f t="shared" ref="D39:M39" si="23">+D40</f>
        <v>0</v>
      </c>
      <c r="E39" s="6">
        <f t="shared" si="23"/>
        <v>0</v>
      </c>
      <c r="F39" s="6">
        <f>+F40</f>
        <v>501238000</v>
      </c>
      <c r="G39" s="6">
        <f t="shared" si="22"/>
        <v>0</v>
      </c>
      <c r="H39" s="6">
        <f t="shared" si="23"/>
        <v>501238000</v>
      </c>
      <c r="I39" s="6">
        <f t="shared" si="23"/>
        <v>27025300</v>
      </c>
      <c r="J39" s="6">
        <f t="shared" si="23"/>
        <v>241866900</v>
      </c>
      <c r="K39" s="6">
        <f t="shared" si="3"/>
        <v>48.25390333534169</v>
      </c>
      <c r="L39" s="6">
        <f t="shared" si="23"/>
        <v>26607500</v>
      </c>
      <c r="M39" s="6">
        <f t="shared" si="23"/>
        <v>241449100</v>
      </c>
      <c r="N39" s="6">
        <f t="shared" si="1"/>
        <v>48.170549718896012</v>
      </c>
      <c r="P39" s="26"/>
      <c r="Q39" s="26"/>
      <c r="R39" s="26"/>
    </row>
    <row r="40" spans="1:18" customFormat="1" x14ac:dyDescent="0.25">
      <c r="A40" s="9" t="s">
        <v>86</v>
      </c>
      <c r="B40" s="10" t="s">
        <v>87</v>
      </c>
      <c r="C40" s="11">
        <v>501238000</v>
      </c>
      <c r="D40" s="11">
        <v>0</v>
      </c>
      <c r="E40" s="11">
        <v>0</v>
      </c>
      <c r="F40" s="11">
        <f>+C40+E40</f>
        <v>501238000</v>
      </c>
      <c r="G40" s="11">
        <f t="shared" si="22"/>
        <v>0</v>
      </c>
      <c r="H40" s="11">
        <f>+C40+E40</f>
        <v>501238000</v>
      </c>
      <c r="I40" s="11">
        <v>27025300</v>
      </c>
      <c r="J40" s="11">
        <v>241866900</v>
      </c>
      <c r="K40" s="11">
        <f t="shared" si="3"/>
        <v>48.25390333534169</v>
      </c>
      <c r="L40" s="11">
        <v>26607500</v>
      </c>
      <c r="M40" s="11">
        <v>241449100</v>
      </c>
      <c r="N40" s="11">
        <f t="shared" si="1"/>
        <v>48.170549718896012</v>
      </c>
      <c r="P40" s="26"/>
      <c r="Q40" s="26"/>
      <c r="R40" s="26"/>
    </row>
    <row r="41" spans="1:18" s="7" customFormat="1" x14ac:dyDescent="0.25">
      <c r="A41" s="4" t="s">
        <v>88</v>
      </c>
      <c r="B41" s="5" t="s">
        <v>89</v>
      </c>
      <c r="C41" s="6">
        <f>+C42</f>
        <v>149486000</v>
      </c>
      <c r="D41" s="6">
        <f t="shared" ref="D41:M41" si="24">+D42</f>
        <v>0</v>
      </c>
      <c r="E41" s="6">
        <f t="shared" si="24"/>
        <v>0</v>
      </c>
      <c r="F41" s="6">
        <f>+F42</f>
        <v>149486000</v>
      </c>
      <c r="G41" s="6">
        <f t="shared" si="22"/>
        <v>0</v>
      </c>
      <c r="H41" s="6">
        <f t="shared" si="24"/>
        <v>149486000</v>
      </c>
      <c r="I41" s="6">
        <f t="shared" si="24"/>
        <v>10048800</v>
      </c>
      <c r="J41" s="6">
        <f t="shared" si="24"/>
        <v>79610600</v>
      </c>
      <c r="K41" s="6">
        <f t="shared" si="3"/>
        <v>53.256224663179161</v>
      </c>
      <c r="L41" s="6">
        <f t="shared" si="24"/>
        <v>10048800</v>
      </c>
      <c r="M41" s="6">
        <f t="shared" si="24"/>
        <v>79610600</v>
      </c>
      <c r="N41" s="6">
        <f t="shared" si="1"/>
        <v>53.256224663179161</v>
      </c>
      <c r="P41" s="26"/>
      <c r="Q41" s="26"/>
      <c r="R41" s="26"/>
    </row>
    <row r="42" spans="1:18" customFormat="1" x14ac:dyDescent="0.25">
      <c r="A42" s="9" t="s">
        <v>90</v>
      </c>
      <c r="B42" s="10" t="s">
        <v>91</v>
      </c>
      <c r="C42" s="11">
        <v>149486000</v>
      </c>
      <c r="D42" s="11">
        <v>0</v>
      </c>
      <c r="E42" s="11">
        <v>0</v>
      </c>
      <c r="F42" s="11">
        <f>+C42+E42</f>
        <v>149486000</v>
      </c>
      <c r="G42" s="11">
        <f t="shared" si="22"/>
        <v>0</v>
      </c>
      <c r="H42" s="11">
        <f>+C42+E42</f>
        <v>149486000</v>
      </c>
      <c r="I42" s="11">
        <v>10048800</v>
      </c>
      <c r="J42" s="11">
        <v>79610600</v>
      </c>
      <c r="K42" s="11">
        <f t="shared" si="3"/>
        <v>53.256224663179161</v>
      </c>
      <c r="L42" s="11">
        <v>10048800</v>
      </c>
      <c r="M42" s="11">
        <v>79610600</v>
      </c>
      <c r="N42" s="11">
        <f t="shared" si="1"/>
        <v>53.256224663179161</v>
      </c>
      <c r="P42" s="26"/>
      <c r="Q42" s="26"/>
      <c r="R42" s="26"/>
    </row>
    <row r="43" spans="1:18" s="12" customFormat="1" x14ac:dyDescent="0.25">
      <c r="A43" s="9" t="s">
        <v>92</v>
      </c>
      <c r="B43" s="10" t="s">
        <v>93</v>
      </c>
      <c r="C43" s="11">
        <v>375932000</v>
      </c>
      <c r="D43" s="11">
        <v>0</v>
      </c>
      <c r="E43" s="11">
        <v>0</v>
      </c>
      <c r="F43" s="11">
        <f t="shared" ref="F43:F44" si="25">+C43+E43</f>
        <v>375932000</v>
      </c>
      <c r="G43" s="11">
        <f t="shared" si="22"/>
        <v>0</v>
      </c>
      <c r="H43" s="11">
        <f t="shared" ref="H43:H44" si="26">+C43+E43</f>
        <v>375932000</v>
      </c>
      <c r="I43" s="11">
        <v>20269100</v>
      </c>
      <c r="J43" s="11">
        <v>181402800</v>
      </c>
      <c r="K43" s="11">
        <f t="shared" si="3"/>
        <v>48.254152346700998</v>
      </c>
      <c r="L43" s="11">
        <v>19955800</v>
      </c>
      <c r="M43" s="11">
        <v>181089500</v>
      </c>
      <c r="N43" s="11">
        <f t="shared" si="1"/>
        <v>48.170812806571398</v>
      </c>
      <c r="P43" s="26"/>
      <c r="Q43" s="26"/>
      <c r="R43" s="26"/>
    </row>
    <row r="44" spans="1:18" s="12" customFormat="1" x14ac:dyDescent="0.25">
      <c r="A44" s="9" t="s">
        <v>94</v>
      </c>
      <c r="B44" s="10" t="s">
        <v>95</v>
      </c>
      <c r="C44" s="11">
        <v>250626000</v>
      </c>
      <c r="D44" s="11">
        <v>0</v>
      </c>
      <c r="E44" s="11">
        <v>0</v>
      </c>
      <c r="F44" s="11">
        <f t="shared" si="25"/>
        <v>250626000</v>
      </c>
      <c r="G44" s="11">
        <f t="shared" si="22"/>
        <v>0</v>
      </c>
      <c r="H44" s="11">
        <f t="shared" si="26"/>
        <v>250626000</v>
      </c>
      <c r="I44" s="11">
        <v>13517700</v>
      </c>
      <c r="J44" s="11">
        <v>120971400</v>
      </c>
      <c r="K44" s="11">
        <f t="shared" si="3"/>
        <v>48.267697684996769</v>
      </c>
      <c r="L44" s="11">
        <v>13308900</v>
      </c>
      <c r="M44" s="11">
        <v>120762600</v>
      </c>
      <c r="N44" s="11">
        <f t="shared" si="1"/>
        <v>48.184386296713036</v>
      </c>
      <c r="P44" s="26"/>
      <c r="Q44" s="26"/>
      <c r="R44" s="26"/>
    </row>
    <row r="45" spans="1:18" s="7" customFormat="1" x14ac:dyDescent="0.25">
      <c r="A45" s="4" t="s">
        <v>96</v>
      </c>
      <c r="B45" s="5" t="s">
        <v>97</v>
      </c>
      <c r="C45" s="6">
        <f>+C46+C49+C50+C51</f>
        <v>256378000</v>
      </c>
      <c r="D45" s="6">
        <f>+D46+D49+D50+D51</f>
        <v>0</v>
      </c>
      <c r="E45" s="6">
        <f>+E46+E49+E50+E51</f>
        <v>117200000</v>
      </c>
      <c r="F45" s="6">
        <f>+F46+F49+F50+F51</f>
        <v>373578000</v>
      </c>
      <c r="G45" s="6">
        <f t="shared" si="22"/>
        <v>0</v>
      </c>
      <c r="H45" s="6">
        <f>+H46+H49+H50+H51</f>
        <v>373578000</v>
      </c>
      <c r="I45" s="6">
        <f>+I46+I49+I50+I51</f>
        <v>54746746</v>
      </c>
      <c r="J45" s="6">
        <f>+J46+J49+J50+J51</f>
        <v>254598892</v>
      </c>
      <c r="K45" s="6">
        <f t="shared" si="3"/>
        <v>68.151468234210796</v>
      </c>
      <c r="L45" s="6">
        <f>+L46+L49+L50+L51</f>
        <v>43089544</v>
      </c>
      <c r="M45" s="6">
        <f>+M46+M49+M50+M51</f>
        <v>242941690</v>
      </c>
      <c r="N45" s="6">
        <f t="shared" si="1"/>
        <v>65.03104840220783</v>
      </c>
      <c r="P45" s="26"/>
      <c r="Q45" s="26"/>
      <c r="R45" s="26"/>
    </row>
    <row r="46" spans="1:18" s="7" customFormat="1" x14ac:dyDescent="0.25">
      <c r="A46" s="4" t="s">
        <v>98</v>
      </c>
      <c r="B46" s="5" t="s">
        <v>51</v>
      </c>
      <c r="C46" s="6">
        <f>+C47+C48</f>
        <v>125846000</v>
      </c>
      <c r="D46" s="6">
        <f>+D47+D48</f>
        <v>0</v>
      </c>
      <c r="E46" s="6">
        <f>+E47+E48</f>
        <v>0</v>
      </c>
      <c r="F46" s="6">
        <f>+F47+F48</f>
        <v>125846000</v>
      </c>
      <c r="G46" s="6">
        <f t="shared" ref="G46:M55" si="27">+G47+G48</f>
        <v>0</v>
      </c>
      <c r="H46" s="6">
        <f t="shared" si="27"/>
        <v>125846000</v>
      </c>
      <c r="I46" s="6">
        <f t="shared" si="27"/>
        <v>4947086</v>
      </c>
      <c r="J46" s="6">
        <f t="shared" si="27"/>
        <v>79704435</v>
      </c>
      <c r="K46" s="6">
        <f t="shared" si="3"/>
        <v>63.334897414300016</v>
      </c>
      <c r="L46" s="6">
        <f t="shared" si="27"/>
        <v>655173</v>
      </c>
      <c r="M46" s="6">
        <f t="shared" si="27"/>
        <v>75412522</v>
      </c>
      <c r="N46" s="6">
        <f t="shared" si="1"/>
        <v>59.924448929644171</v>
      </c>
      <c r="P46" s="26"/>
      <c r="Q46" s="26"/>
      <c r="R46" s="26"/>
    </row>
    <row r="47" spans="1:18" customFormat="1" x14ac:dyDescent="0.25">
      <c r="A47" s="9" t="s">
        <v>99</v>
      </c>
      <c r="B47" s="10" t="s">
        <v>100</v>
      </c>
      <c r="C47" s="11">
        <v>75190000</v>
      </c>
      <c r="D47" s="11">
        <v>0</v>
      </c>
      <c r="E47" s="11">
        <v>0</v>
      </c>
      <c r="F47" s="11">
        <f>+C47+E47</f>
        <v>75190000</v>
      </c>
      <c r="G47" s="11">
        <f t="shared" si="27"/>
        <v>0</v>
      </c>
      <c r="H47" s="11">
        <f>+C47+E47</f>
        <v>75190000</v>
      </c>
      <c r="I47" s="11">
        <v>3988913</v>
      </c>
      <c r="J47" s="11">
        <v>61831883</v>
      </c>
      <c r="K47" s="11">
        <f t="shared" si="3"/>
        <v>82.234184067030185</v>
      </c>
      <c r="L47" s="11">
        <v>0</v>
      </c>
      <c r="M47" s="11">
        <v>57842970</v>
      </c>
      <c r="N47" s="11">
        <f t="shared" si="1"/>
        <v>76.929073015028592</v>
      </c>
      <c r="P47" s="26"/>
      <c r="Q47" s="26"/>
      <c r="R47" s="26"/>
    </row>
    <row r="48" spans="1:18" customFormat="1" x14ac:dyDescent="0.25">
      <c r="A48" s="9" t="s">
        <v>101</v>
      </c>
      <c r="B48" s="10" t="s">
        <v>102</v>
      </c>
      <c r="C48" s="11">
        <v>50656000</v>
      </c>
      <c r="D48" s="11">
        <v>0</v>
      </c>
      <c r="E48" s="11">
        <v>0</v>
      </c>
      <c r="F48" s="11">
        <f t="shared" ref="F48:F51" si="28">+C48+E48</f>
        <v>50656000</v>
      </c>
      <c r="G48" s="11">
        <f t="shared" si="27"/>
        <v>0</v>
      </c>
      <c r="H48" s="11">
        <f t="shared" ref="H48:H51" si="29">+C48+E48</f>
        <v>50656000</v>
      </c>
      <c r="I48" s="11">
        <v>958173</v>
      </c>
      <c r="J48" s="11">
        <v>17872552</v>
      </c>
      <c r="K48" s="11">
        <f t="shared" si="3"/>
        <v>35.28220151610865</v>
      </c>
      <c r="L48" s="11">
        <v>655173</v>
      </c>
      <c r="M48" s="11">
        <v>17569552</v>
      </c>
      <c r="N48" s="11">
        <f t="shared" si="1"/>
        <v>34.684049273531272</v>
      </c>
      <c r="P48" s="26"/>
      <c r="Q48" s="26"/>
      <c r="R48" s="26"/>
    </row>
    <row r="49" spans="1:18" customFormat="1" x14ac:dyDescent="0.25">
      <c r="A49" s="9" t="s">
        <v>103</v>
      </c>
      <c r="B49" s="10" t="s">
        <v>104</v>
      </c>
      <c r="C49" s="11">
        <v>120626000</v>
      </c>
      <c r="D49" s="11">
        <v>0</v>
      </c>
      <c r="E49" s="11">
        <v>55600000</v>
      </c>
      <c r="F49" s="11">
        <f t="shared" si="28"/>
        <v>176226000</v>
      </c>
      <c r="G49" s="11">
        <f>+G50+G52</f>
        <v>0</v>
      </c>
      <c r="H49" s="11">
        <f t="shared" si="29"/>
        <v>176226000</v>
      </c>
      <c r="I49" s="11">
        <v>49117132</v>
      </c>
      <c r="J49" s="11">
        <v>169489285</v>
      </c>
      <c r="K49" s="11">
        <f t="shared" si="3"/>
        <v>96.177229807179415</v>
      </c>
      <c r="L49" s="11">
        <v>41751843</v>
      </c>
      <c r="M49" s="11">
        <v>162123996</v>
      </c>
      <c r="N49" s="11">
        <f t="shared" si="1"/>
        <v>91.997773313812942</v>
      </c>
      <c r="P49" s="26"/>
      <c r="Q49" s="26"/>
      <c r="R49" s="26"/>
    </row>
    <row r="50" spans="1:18" customFormat="1" x14ac:dyDescent="0.25">
      <c r="A50" s="9" t="s">
        <v>105</v>
      </c>
      <c r="B50" s="10" t="s">
        <v>106</v>
      </c>
      <c r="C50" s="11">
        <v>9906000</v>
      </c>
      <c r="D50" s="11">
        <v>0</v>
      </c>
      <c r="E50" s="11">
        <v>0</v>
      </c>
      <c r="F50" s="11">
        <f t="shared" si="28"/>
        <v>9906000</v>
      </c>
      <c r="G50" s="11">
        <f>+G52+G53</f>
        <v>0</v>
      </c>
      <c r="H50" s="11">
        <f t="shared" si="29"/>
        <v>9906000</v>
      </c>
      <c r="I50" s="11">
        <v>682528</v>
      </c>
      <c r="J50" s="11">
        <v>5405172</v>
      </c>
      <c r="K50" s="11">
        <f t="shared" si="3"/>
        <v>54.564627498485763</v>
      </c>
      <c r="L50" s="11">
        <v>682528</v>
      </c>
      <c r="M50" s="11">
        <v>5405172</v>
      </c>
      <c r="N50" s="11">
        <f t="shared" si="1"/>
        <v>54.564627498485763</v>
      </c>
      <c r="P50" s="26"/>
      <c r="Q50" s="26"/>
      <c r="R50" s="26"/>
    </row>
    <row r="51" spans="1:18" customFormat="1" x14ac:dyDescent="0.25">
      <c r="A51" s="10" t="s">
        <v>489</v>
      </c>
      <c r="B51" s="10" t="s">
        <v>490</v>
      </c>
      <c r="C51" s="11">
        <v>0</v>
      </c>
      <c r="D51" s="11">
        <v>0</v>
      </c>
      <c r="E51" s="11">
        <v>61600000</v>
      </c>
      <c r="F51" s="11">
        <f t="shared" si="28"/>
        <v>61600000</v>
      </c>
      <c r="G51" s="11">
        <f>+G53+G54</f>
        <v>0</v>
      </c>
      <c r="H51" s="11">
        <f t="shared" si="29"/>
        <v>61600000</v>
      </c>
      <c r="I51" s="11">
        <v>0</v>
      </c>
      <c r="J51" s="11">
        <v>0</v>
      </c>
      <c r="K51" s="11">
        <f t="shared" si="3"/>
        <v>0</v>
      </c>
      <c r="L51" s="11">
        <v>0</v>
      </c>
      <c r="M51" s="11">
        <v>0</v>
      </c>
      <c r="N51" s="11">
        <f t="shared" si="1"/>
        <v>0</v>
      </c>
      <c r="P51" s="26"/>
      <c r="Q51" s="26"/>
      <c r="R51" s="26"/>
    </row>
    <row r="52" spans="1:18" s="7" customFormat="1" x14ac:dyDescent="0.25">
      <c r="A52" s="4" t="s">
        <v>107</v>
      </c>
      <c r="B52" s="5" t="s">
        <v>108</v>
      </c>
      <c r="C52" s="6">
        <f>+C53+C65</f>
        <v>2025491000</v>
      </c>
      <c r="D52" s="6">
        <f>+D53+D65</f>
        <v>0</v>
      </c>
      <c r="E52" s="6">
        <f t="shared" ref="E52:M52" si="30">+E53+E65</f>
        <v>-11018263</v>
      </c>
      <c r="F52" s="6">
        <f t="shared" si="30"/>
        <v>2014472737</v>
      </c>
      <c r="G52" s="6">
        <f t="shared" si="27"/>
        <v>0</v>
      </c>
      <c r="H52" s="6">
        <f t="shared" si="30"/>
        <v>2014472737</v>
      </c>
      <c r="I52" s="6">
        <f t="shared" si="30"/>
        <v>204080496</v>
      </c>
      <c r="J52" s="6">
        <f t="shared" si="30"/>
        <v>1474129651</v>
      </c>
      <c r="K52" s="6">
        <f t="shared" si="3"/>
        <v>73.176947194396305</v>
      </c>
      <c r="L52" s="6">
        <f t="shared" si="30"/>
        <v>107261621</v>
      </c>
      <c r="M52" s="6">
        <f t="shared" si="30"/>
        <v>799368962</v>
      </c>
      <c r="N52" s="6">
        <f t="shared" si="1"/>
        <v>39.68129959358194</v>
      </c>
      <c r="P52" s="26"/>
      <c r="Q52" s="26"/>
      <c r="R52" s="26"/>
    </row>
    <row r="53" spans="1:18" s="7" customFormat="1" x14ac:dyDescent="0.25">
      <c r="A53" s="4" t="s">
        <v>109</v>
      </c>
      <c r="B53" s="5" t="s">
        <v>110</v>
      </c>
      <c r="C53" s="6">
        <f>+C54</f>
        <v>65675000</v>
      </c>
      <c r="D53" s="6">
        <f t="shared" ref="D53:M54" si="31">+D54</f>
        <v>0</v>
      </c>
      <c r="E53" s="6">
        <f t="shared" si="31"/>
        <v>-7556880</v>
      </c>
      <c r="F53" s="6">
        <f t="shared" si="31"/>
        <v>58118120</v>
      </c>
      <c r="G53" s="6">
        <f t="shared" si="27"/>
        <v>0</v>
      </c>
      <c r="H53" s="6">
        <f t="shared" si="31"/>
        <v>58118120</v>
      </c>
      <c r="I53" s="6">
        <f t="shared" si="31"/>
        <v>0</v>
      </c>
      <c r="J53" s="6">
        <f t="shared" si="31"/>
        <v>0</v>
      </c>
      <c r="K53" s="6">
        <f t="shared" si="3"/>
        <v>0</v>
      </c>
      <c r="L53" s="6">
        <f t="shared" si="31"/>
        <v>0</v>
      </c>
      <c r="M53" s="6">
        <f t="shared" si="31"/>
        <v>0</v>
      </c>
      <c r="N53" s="6">
        <f t="shared" si="1"/>
        <v>0</v>
      </c>
      <c r="P53" s="26"/>
      <c r="Q53" s="26"/>
      <c r="R53" s="26"/>
    </row>
    <row r="54" spans="1:18" s="7" customFormat="1" x14ac:dyDescent="0.25">
      <c r="A54" s="4" t="s">
        <v>111</v>
      </c>
      <c r="B54" s="5" t="s">
        <v>112</v>
      </c>
      <c r="C54" s="6">
        <f>+C55</f>
        <v>65675000</v>
      </c>
      <c r="D54" s="6">
        <f>+D55</f>
        <v>0</v>
      </c>
      <c r="E54" s="6">
        <f t="shared" si="31"/>
        <v>-7556880</v>
      </c>
      <c r="F54" s="6">
        <f t="shared" si="31"/>
        <v>58118120</v>
      </c>
      <c r="G54" s="6">
        <f t="shared" si="27"/>
        <v>0</v>
      </c>
      <c r="H54" s="6">
        <f t="shared" si="31"/>
        <v>58118120</v>
      </c>
      <c r="I54" s="6">
        <f t="shared" si="31"/>
        <v>0</v>
      </c>
      <c r="J54" s="6">
        <f t="shared" si="31"/>
        <v>0</v>
      </c>
      <c r="K54" s="6">
        <f t="shared" si="3"/>
        <v>0</v>
      </c>
      <c r="L54" s="6">
        <f t="shared" si="31"/>
        <v>0</v>
      </c>
      <c r="M54" s="6">
        <f t="shared" si="31"/>
        <v>0</v>
      </c>
      <c r="N54" s="6">
        <f t="shared" si="1"/>
        <v>0</v>
      </c>
      <c r="P54" s="26"/>
      <c r="Q54" s="26"/>
      <c r="R54" s="26"/>
    </row>
    <row r="55" spans="1:18" s="7" customFormat="1" x14ac:dyDescent="0.25">
      <c r="A55" s="4" t="s">
        <v>113</v>
      </c>
      <c r="B55" s="5" t="s">
        <v>114</v>
      </c>
      <c r="C55" s="6">
        <f>+C56+C59+C62</f>
        <v>65675000</v>
      </c>
      <c r="D55" s="6">
        <f>+D56+D59+D62</f>
        <v>0</v>
      </c>
      <c r="E55" s="6">
        <f t="shared" ref="E55:M55" si="32">+E56+E59+E62</f>
        <v>-7556880</v>
      </c>
      <c r="F55" s="6">
        <f t="shared" si="32"/>
        <v>58118120</v>
      </c>
      <c r="G55" s="6">
        <f t="shared" si="27"/>
        <v>0</v>
      </c>
      <c r="H55" s="6">
        <f t="shared" si="32"/>
        <v>58118120</v>
      </c>
      <c r="I55" s="6">
        <f t="shared" si="32"/>
        <v>0</v>
      </c>
      <c r="J55" s="6">
        <f t="shared" si="32"/>
        <v>0</v>
      </c>
      <c r="K55" s="6">
        <f t="shared" si="3"/>
        <v>0</v>
      </c>
      <c r="L55" s="6">
        <f t="shared" si="32"/>
        <v>0</v>
      </c>
      <c r="M55" s="6">
        <f t="shared" si="32"/>
        <v>0</v>
      </c>
      <c r="N55" s="6">
        <f t="shared" si="1"/>
        <v>0</v>
      </c>
      <c r="P55" s="26"/>
      <c r="Q55" s="26"/>
      <c r="R55" s="26"/>
    </row>
    <row r="56" spans="1:18" s="7" customFormat="1" x14ac:dyDescent="0.25">
      <c r="A56" s="4" t="s">
        <v>115</v>
      </c>
      <c r="B56" s="5" t="s">
        <v>116</v>
      </c>
      <c r="C56" s="6">
        <f>+C57+C58</f>
        <v>54015000</v>
      </c>
      <c r="D56" s="6">
        <f>+D57+D58</f>
        <v>0</v>
      </c>
      <c r="E56" s="6">
        <f t="shared" ref="E56:M58" si="33">+E57+E58</f>
        <v>4103120</v>
      </c>
      <c r="F56" s="6">
        <f t="shared" si="33"/>
        <v>58118120</v>
      </c>
      <c r="G56" s="6">
        <f t="shared" si="33"/>
        <v>0</v>
      </c>
      <c r="H56" s="6">
        <f t="shared" si="33"/>
        <v>58118120</v>
      </c>
      <c r="I56" s="6">
        <f t="shared" si="33"/>
        <v>0</v>
      </c>
      <c r="J56" s="6">
        <f t="shared" si="33"/>
        <v>0</v>
      </c>
      <c r="K56" s="6">
        <f t="shared" si="3"/>
        <v>0</v>
      </c>
      <c r="L56" s="6">
        <f t="shared" si="33"/>
        <v>0</v>
      </c>
      <c r="M56" s="6">
        <f t="shared" si="33"/>
        <v>0</v>
      </c>
      <c r="N56" s="6">
        <f t="shared" si="1"/>
        <v>0</v>
      </c>
      <c r="P56" s="26"/>
      <c r="Q56" s="26"/>
      <c r="R56" s="26"/>
    </row>
    <row r="57" spans="1:18" customFormat="1" x14ac:dyDescent="0.25">
      <c r="A57" s="9" t="s">
        <v>117</v>
      </c>
      <c r="B57" s="10" t="s">
        <v>118</v>
      </c>
      <c r="C57" s="11">
        <v>6296000</v>
      </c>
      <c r="D57" s="11">
        <v>0</v>
      </c>
      <c r="E57" s="11">
        <v>-6296000</v>
      </c>
      <c r="F57" s="11">
        <f>+C57+E57</f>
        <v>0</v>
      </c>
      <c r="G57" s="11">
        <f t="shared" si="33"/>
        <v>0</v>
      </c>
      <c r="H57" s="11">
        <f>+C57+E57</f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P57" s="26"/>
      <c r="Q57" s="26"/>
      <c r="R57" s="26"/>
    </row>
    <row r="58" spans="1:18" customFormat="1" x14ac:dyDescent="0.25">
      <c r="A58" s="9" t="s">
        <v>119</v>
      </c>
      <c r="B58" s="10" t="s">
        <v>120</v>
      </c>
      <c r="C58" s="11">
        <v>47719000</v>
      </c>
      <c r="D58" s="11">
        <v>0</v>
      </c>
      <c r="E58" s="11">
        <v>10399120</v>
      </c>
      <c r="F58" s="11">
        <f>+C58+E58</f>
        <v>58118120</v>
      </c>
      <c r="G58" s="11">
        <f t="shared" si="33"/>
        <v>0</v>
      </c>
      <c r="H58" s="11">
        <f>+C58+E58</f>
        <v>58118120</v>
      </c>
      <c r="I58" s="11">
        <v>0</v>
      </c>
      <c r="J58" s="11">
        <v>0</v>
      </c>
      <c r="K58" s="11">
        <f t="shared" si="3"/>
        <v>0</v>
      </c>
      <c r="L58" s="11">
        <v>0</v>
      </c>
      <c r="M58" s="11">
        <v>0</v>
      </c>
      <c r="N58" s="11">
        <f t="shared" si="1"/>
        <v>0</v>
      </c>
      <c r="P58" s="26"/>
      <c r="Q58" s="26"/>
      <c r="R58" s="26"/>
    </row>
    <row r="59" spans="1:18" s="7" customFormat="1" x14ac:dyDescent="0.25">
      <c r="A59" s="4" t="s">
        <v>121</v>
      </c>
      <c r="B59" s="5" t="s">
        <v>122</v>
      </c>
      <c r="C59" s="6">
        <f>+C60+C61</f>
        <v>11280000</v>
      </c>
      <c r="D59" s="6">
        <f>+D60+D61</f>
        <v>0</v>
      </c>
      <c r="E59" s="6">
        <f t="shared" ref="E59:M61" si="34">+E60+E61</f>
        <v>-11280000</v>
      </c>
      <c r="F59" s="6">
        <f t="shared" si="34"/>
        <v>0</v>
      </c>
      <c r="G59" s="6">
        <f t="shared" si="34"/>
        <v>0</v>
      </c>
      <c r="H59" s="6">
        <f t="shared" si="34"/>
        <v>0</v>
      </c>
      <c r="I59" s="6">
        <f t="shared" si="34"/>
        <v>0</v>
      </c>
      <c r="J59" s="6">
        <f t="shared" si="34"/>
        <v>0</v>
      </c>
      <c r="K59" s="6">
        <v>0</v>
      </c>
      <c r="L59" s="6">
        <f>+L60+L61</f>
        <v>0</v>
      </c>
      <c r="M59" s="6">
        <f t="shared" si="34"/>
        <v>0</v>
      </c>
      <c r="N59" s="6">
        <v>0</v>
      </c>
      <c r="P59" s="26"/>
      <c r="Q59" s="26"/>
      <c r="R59" s="26"/>
    </row>
    <row r="60" spans="1:18" customFormat="1" x14ac:dyDescent="0.25">
      <c r="A60" s="9" t="s">
        <v>123</v>
      </c>
      <c r="B60" s="10" t="s">
        <v>124</v>
      </c>
      <c r="C60" s="11">
        <v>530000</v>
      </c>
      <c r="D60" s="11">
        <v>0</v>
      </c>
      <c r="E60" s="11">
        <v>-530000</v>
      </c>
      <c r="F60" s="11">
        <f>+C60+E60</f>
        <v>0</v>
      </c>
      <c r="G60" s="11">
        <f t="shared" si="34"/>
        <v>0</v>
      </c>
      <c r="H60" s="11">
        <f>+C60+E60</f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P60" s="26"/>
      <c r="Q60" s="26"/>
      <c r="R60" s="26"/>
    </row>
    <row r="61" spans="1:18" customFormat="1" x14ac:dyDescent="0.25">
      <c r="A61" s="9" t="s">
        <v>125</v>
      </c>
      <c r="B61" s="10" t="s">
        <v>126</v>
      </c>
      <c r="C61" s="11">
        <v>10750000</v>
      </c>
      <c r="D61" s="11">
        <v>0</v>
      </c>
      <c r="E61" s="11">
        <v>-10750000</v>
      </c>
      <c r="F61" s="11">
        <f>+C61+E61</f>
        <v>0</v>
      </c>
      <c r="G61" s="11">
        <f t="shared" si="34"/>
        <v>0</v>
      </c>
      <c r="H61" s="11">
        <f>+C61+E61</f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P61" s="26"/>
      <c r="Q61" s="26"/>
      <c r="R61" s="26"/>
    </row>
    <row r="62" spans="1:18" s="7" customFormat="1" x14ac:dyDescent="0.25">
      <c r="A62" s="4" t="s">
        <v>127</v>
      </c>
      <c r="B62" s="5" t="s">
        <v>128</v>
      </c>
      <c r="C62" s="6">
        <f>+C63+C64</f>
        <v>380000</v>
      </c>
      <c r="D62" s="6">
        <f>+D63+D64</f>
        <v>0</v>
      </c>
      <c r="E62" s="6">
        <f>+E63+E64</f>
        <v>-380000</v>
      </c>
      <c r="F62" s="6">
        <f t="shared" ref="F62:M77" si="35">+F63+F64</f>
        <v>0</v>
      </c>
      <c r="G62" s="6">
        <f t="shared" si="35"/>
        <v>0</v>
      </c>
      <c r="H62" s="6">
        <f t="shared" si="35"/>
        <v>0</v>
      </c>
      <c r="I62" s="6">
        <f t="shared" si="35"/>
        <v>0</v>
      </c>
      <c r="J62" s="6">
        <f t="shared" si="35"/>
        <v>0</v>
      </c>
      <c r="K62" s="6">
        <v>0</v>
      </c>
      <c r="L62" s="6">
        <f t="shared" si="35"/>
        <v>0</v>
      </c>
      <c r="M62" s="6">
        <f t="shared" si="35"/>
        <v>0</v>
      </c>
      <c r="N62" s="6">
        <v>0</v>
      </c>
      <c r="P62" s="26"/>
      <c r="Q62" s="26"/>
      <c r="R62" s="26"/>
    </row>
    <row r="63" spans="1:18" customFormat="1" x14ac:dyDescent="0.25">
      <c r="A63" s="9" t="s">
        <v>129</v>
      </c>
      <c r="B63" s="10" t="s">
        <v>130</v>
      </c>
      <c r="C63" s="11">
        <v>45000</v>
      </c>
      <c r="D63" s="11">
        <v>0</v>
      </c>
      <c r="E63" s="11">
        <v>-45000</v>
      </c>
      <c r="F63" s="11">
        <f>+C63+E63</f>
        <v>0</v>
      </c>
      <c r="G63" s="11">
        <f t="shared" si="35"/>
        <v>0</v>
      </c>
      <c r="H63" s="11">
        <f>+C63+E63</f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P63" s="26"/>
      <c r="Q63" s="26"/>
      <c r="R63" s="26"/>
    </row>
    <row r="64" spans="1:18" customFormat="1" x14ac:dyDescent="0.25">
      <c r="A64" s="9" t="s">
        <v>131</v>
      </c>
      <c r="B64" s="10" t="s">
        <v>132</v>
      </c>
      <c r="C64" s="11">
        <v>335000</v>
      </c>
      <c r="D64" s="11">
        <v>0</v>
      </c>
      <c r="E64" s="11">
        <v>-335000</v>
      </c>
      <c r="F64" s="11">
        <f>+C64+E64</f>
        <v>0</v>
      </c>
      <c r="G64" s="11">
        <f t="shared" si="35"/>
        <v>0</v>
      </c>
      <c r="H64" s="11">
        <f>+C64+E64</f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P64" s="26"/>
      <c r="Q64" s="26"/>
      <c r="R64" s="26"/>
    </row>
    <row r="65" spans="1:18" s="7" customFormat="1" x14ac:dyDescent="0.25">
      <c r="A65" s="4" t="s">
        <v>133</v>
      </c>
      <c r="B65" s="5" t="s">
        <v>134</v>
      </c>
      <c r="C65" s="6">
        <f>+C66+C182</f>
        <v>1959816000</v>
      </c>
      <c r="D65" s="6">
        <f t="shared" ref="D65:M65" si="36">+D66+D182</f>
        <v>0</v>
      </c>
      <c r="E65" s="6">
        <f t="shared" si="36"/>
        <v>-3461383</v>
      </c>
      <c r="F65" s="6">
        <f t="shared" si="36"/>
        <v>1956354617</v>
      </c>
      <c r="G65" s="6">
        <f t="shared" si="35"/>
        <v>0</v>
      </c>
      <c r="H65" s="6">
        <f t="shared" si="36"/>
        <v>1956354617</v>
      </c>
      <c r="I65" s="6">
        <f t="shared" si="36"/>
        <v>204080496</v>
      </c>
      <c r="J65" s="6">
        <f t="shared" si="36"/>
        <v>1474129651</v>
      </c>
      <c r="K65" s="6">
        <f t="shared" si="3"/>
        <v>75.350840700880966</v>
      </c>
      <c r="L65" s="6">
        <f t="shared" si="36"/>
        <v>107261621</v>
      </c>
      <c r="M65" s="6">
        <f t="shared" si="36"/>
        <v>799368962</v>
      </c>
      <c r="N65" s="6">
        <f t="shared" si="1"/>
        <v>40.860126024892345</v>
      </c>
      <c r="P65" s="26"/>
      <c r="Q65" s="26"/>
      <c r="R65" s="26"/>
    </row>
    <row r="66" spans="1:18" s="7" customFormat="1" x14ac:dyDescent="0.25">
      <c r="A66" s="4" t="s">
        <v>135</v>
      </c>
      <c r="B66" s="5" t="s">
        <v>136</v>
      </c>
      <c r="C66" s="6">
        <f>+C67+C96+C174</f>
        <v>144665000</v>
      </c>
      <c r="D66" s="6">
        <f t="shared" ref="D66:M66" si="37">+D67+D96+D174</f>
        <v>0</v>
      </c>
      <c r="E66" s="6">
        <f t="shared" si="37"/>
        <v>-40086816</v>
      </c>
      <c r="F66" s="6">
        <f t="shared" si="37"/>
        <v>104578184</v>
      </c>
      <c r="G66" s="6">
        <f t="shared" si="35"/>
        <v>0</v>
      </c>
      <c r="H66" s="6">
        <f t="shared" si="37"/>
        <v>104578184</v>
      </c>
      <c r="I66" s="6">
        <f t="shared" si="37"/>
        <v>0</v>
      </c>
      <c r="J66" s="6">
        <f t="shared" si="37"/>
        <v>11107833</v>
      </c>
      <c r="K66" s="6">
        <f t="shared" si="3"/>
        <v>10.621558507843281</v>
      </c>
      <c r="L66" s="6">
        <f t="shared" si="37"/>
        <v>0</v>
      </c>
      <c r="M66" s="6">
        <f t="shared" si="37"/>
        <v>3841293</v>
      </c>
      <c r="N66" s="6">
        <f t="shared" si="1"/>
        <v>3.6731303347168467</v>
      </c>
      <c r="P66" s="26"/>
      <c r="Q66" s="26"/>
      <c r="R66" s="26"/>
    </row>
    <row r="67" spans="1:18" s="7" customFormat="1" x14ac:dyDescent="0.25">
      <c r="A67" s="4" t="s">
        <v>137</v>
      </c>
      <c r="B67" s="5" t="s">
        <v>138</v>
      </c>
      <c r="C67" s="6">
        <f>+C68+C72+C78+C90</f>
        <v>82062000</v>
      </c>
      <c r="D67" s="6">
        <f t="shared" ref="D67:M67" si="38">+D68+D72+D78+D90</f>
        <v>0</v>
      </c>
      <c r="E67" s="6">
        <f t="shared" si="38"/>
        <v>-20620118</v>
      </c>
      <c r="F67" s="6">
        <f t="shared" si="38"/>
        <v>61441882</v>
      </c>
      <c r="G67" s="6">
        <f t="shared" si="35"/>
        <v>0</v>
      </c>
      <c r="H67" s="6">
        <f t="shared" si="38"/>
        <v>61441882</v>
      </c>
      <c r="I67" s="6">
        <f t="shared" si="38"/>
        <v>0</v>
      </c>
      <c r="J67" s="6">
        <f t="shared" si="38"/>
        <v>11107833</v>
      </c>
      <c r="K67" s="6">
        <f t="shared" si="3"/>
        <v>18.07860149856738</v>
      </c>
      <c r="L67" s="6">
        <f t="shared" si="38"/>
        <v>0</v>
      </c>
      <c r="M67" s="6">
        <f t="shared" si="38"/>
        <v>3841293</v>
      </c>
      <c r="N67" s="6">
        <f t="shared" si="1"/>
        <v>6.2519129866497254</v>
      </c>
      <c r="P67" s="26"/>
      <c r="Q67" s="26"/>
      <c r="R67" s="26"/>
    </row>
    <row r="68" spans="1:18" s="7" customFormat="1" x14ac:dyDescent="0.25">
      <c r="A68" s="4" t="s">
        <v>139</v>
      </c>
      <c r="B68" s="5" t="s">
        <v>140</v>
      </c>
      <c r="C68" s="6">
        <f>SUM(C69:C71)</f>
        <v>14855000</v>
      </c>
      <c r="D68" s="6">
        <f>SUM(D69:D71)</f>
        <v>0</v>
      </c>
      <c r="E68" s="6">
        <f t="shared" ref="E68:M68" si="39">SUM(E69:E71)</f>
        <v>0</v>
      </c>
      <c r="F68" s="6">
        <f t="shared" si="39"/>
        <v>14855000</v>
      </c>
      <c r="G68" s="6">
        <f t="shared" si="35"/>
        <v>0</v>
      </c>
      <c r="H68" s="6">
        <f t="shared" si="39"/>
        <v>14855000</v>
      </c>
      <c r="I68" s="6">
        <f t="shared" si="39"/>
        <v>0</v>
      </c>
      <c r="J68" s="6">
        <f t="shared" si="39"/>
        <v>0</v>
      </c>
      <c r="K68" s="6">
        <f t="shared" si="3"/>
        <v>0</v>
      </c>
      <c r="L68" s="6">
        <f t="shared" si="39"/>
        <v>0</v>
      </c>
      <c r="M68" s="6">
        <f t="shared" si="39"/>
        <v>0</v>
      </c>
      <c r="N68" s="6">
        <f t="shared" si="1"/>
        <v>0</v>
      </c>
      <c r="P68" s="26"/>
      <c r="Q68" s="26"/>
      <c r="R68" s="26"/>
    </row>
    <row r="69" spans="1:18" customFormat="1" x14ac:dyDescent="0.25">
      <c r="A69" s="9" t="s">
        <v>141</v>
      </c>
      <c r="B69" s="10" t="s">
        <v>142</v>
      </c>
      <c r="C69" s="11">
        <v>5424000</v>
      </c>
      <c r="D69" s="11">
        <v>0</v>
      </c>
      <c r="E69" s="11">
        <v>184000</v>
      </c>
      <c r="F69" s="11">
        <f>+C69+E69</f>
        <v>5608000</v>
      </c>
      <c r="G69" s="11">
        <f t="shared" si="35"/>
        <v>0</v>
      </c>
      <c r="H69" s="11">
        <f>+C69+E69</f>
        <v>5608000</v>
      </c>
      <c r="I69" s="11">
        <v>0</v>
      </c>
      <c r="J69" s="11">
        <v>0</v>
      </c>
      <c r="K69" s="11">
        <f t="shared" si="3"/>
        <v>0</v>
      </c>
      <c r="L69" s="11">
        <v>0</v>
      </c>
      <c r="M69" s="11">
        <v>0</v>
      </c>
      <c r="N69" s="11">
        <f t="shared" si="1"/>
        <v>0</v>
      </c>
      <c r="P69" s="26"/>
      <c r="Q69" s="26"/>
      <c r="R69" s="26"/>
    </row>
    <row r="70" spans="1:18" customFormat="1" x14ac:dyDescent="0.25">
      <c r="A70" s="9" t="s">
        <v>143</v>
      </c>
      <c r="B70" s="10" t="s">
        <v>144</v>
      </c>
      <c r="C70" s="11">
        <v>340000</v>
      </c>
      <c r="D70" s="11">
        <v>0</v>
      </c>
      <c r="E70" s="11">
        <v>2274000</v>
      </c>
      <c r="F70" s="11">
        <f t="shared" ref="F70:F71" si="40">+C70+E70</f>
        <v>2614000</v>
      </c>
      <c r="G70" s="11">
        <f t="shared" si="35"/>
        <v>0</v>
      </c>
      <c r="H70" s="11">
        <f t="shared" ref="H70:H71" si="41">+C70+E70</f>
        <v>2614000</v>
      </c>
      <c r="I70" s="11">
        <v>0</v>
      </c>
      <c r="J70" s="11">
        <v>0</v>
      </c>
      <c r="K70" s="11">
        <f t="shared" si="3"/>
        <v>0</v>
      </c>
      <c r="L70" s="11">
        <v>0</v>
      </c>
      <c r="M70" s="11">
        <v>0</v>
      </c>
      <c r="N70" s="11">
        <f t="shared" si="1"/>
        <v>0</v>
      </c>
      <c r="P70" s="26"/>
      <c r="Q70" s="26"/>
      <c r="R70" s="26"/>
    </row>
    <row r="71" spans="1:18" customFormat="1" x14ac:dyDescent="0.25">
      <c r="A71" s="9" t="s">
        <v>145</v>
      </c>
      <c r="B71" s="10" t="s">
        <v>146</v>
      </c>
      <c r="C71" s="11">
        <v>9091000</v>
      </c>
      <c r="D71" s="11">
        <v>0</v>
      </c>
      <c r="E71" s="11">
        <v>-2458000</v>
      </c>
      <c r="F71" s="11">
        <f t="shared" si="40"/>
        <v>6633000</v>
      </c>
      <c r="G71" s="11">
        <f t="shared" si="35"/>
        <v>0</v>
      </c>
      <c r="H71" s="11">
        <f t="shared" si="41"/>
        <v>6633000</v>
      </c>
      <c r="I71" s="11">
        <v>0</v>
      </c>
      <c r="J71" s="11">
        <v>0</v>
      </c>
      <c r="K71" s="11">
        <f t="shared" si="3"/>
        <v>0</v>
      </c>
      <c r="L71" s="11">
        <v>0</v>
      </c>
      <c r="M71" s="11">
        <v>0</v>
      </c>
      <c r="N71" s="11">
        <f t="shared" si="1"/>
        <v>0</v>
      </c>
      <c r="P71" s="26"/>
      <c r="Q71" s="26"/>
      <c r="R71" s="26"/>
    </row>
    <row r="72" spans="1:18" s="7" customFormat="1" x14ac:dyDescent="0.25">
      <c r="A72" s="4" t="s">
        <v>147</v>
      </c>
      <c r="B72" s="5" t="s">
        <v>148</v>
      </c>
      <c r="C72" s="6">
        <f>SUM(C73:C77)</f>
        <v>1503000</v>
      </c>
      <c r="D72" s="6">
        <f t="shared" ref="D72:M72" si="42">SUM(D73:D77)</f>
        <v>0</v>
      </c>
      <c r="E72" s="6">
        <f t="shared" si="42"/>
        <v>-334266</v>
      </c>
      <c r="F72" s="6">
        <f t="shared" si="42"/>
        <v>1168734</v>
      </c>
      <c r="G72" s="6">
        <f t="shared" si="35"/>
        <v>0</v>
      </c>
      <c r="H72" s="6">
        <f t="shared" si="42"/>
        <v>1168734</v>
      </c>
      <c r="I72" s="6">
        <f t="shared" si="42"/>
        <v>0</v>
      </c>
      <c r="J72" s="6">
        <f t="shared" si="42"/>
        <v>0</v>
      </c>
      <c r="K72" s="6">
        <f t="shared" si="3"/>
        <v>0</v>
      </c>
      <c r="L72" s="6">
        <f t="shared" si="42"/>
        <v>0</v>
      </c>
      <c r="M72" s="6">
        <f t="shared" si="42"/>
        <v>0</v>
      </c>
      <c r="N72" s="6">
        <f t="shared" si="1"/>
        <v>0</v>
      </c>
      <c r="P72" s="26"/>
      <c r="Q72" s="26"/>
      <c r="R72" s="26"/>
    </row>
    <row r="73" spans="1:18" customFormat="1" x14ac:dyDescent="0.25">
      <c r="A73" s="9" t="s">
        <v>149</v>
      </c>
      <c r="B73" s="10" t="s">
        <v>150</v>
      </c>
      <c r="C73" s="11">
        <v>118000</v>
      </c>
      <c r="D73" s="11">
        <v>0</v>
      </c>
      <c r="E73" s="11">
        <v>-118000</v>
      </c>
      <c r="F73" s="11">
        <f>+C73+E73</f>
        <v>0</v>
      </c>
      <c r="G73" s="11">
        <f t="shared" si="35"/>
        <v>0</v>
      </c>
      <c r="H73" s="11">
        <f>+C73+E73</f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P73" s="26"/>
      <c r="Q73" s="26"/>
      <c r="R73" s="26"/>
    </row>
    <row r="74" spans="1:18" customFormat="1" x14ac:dyDescent="0.25">
      <c r="A74" s="9" t="s">
        <v>151</v>
      </c>
      <c r="B74" s="10" t="s">
        <v>152</v>
      </c>
      <c r="C74" s="11">
        <v>640000</v>
      </c>
      <c r="D74" s="11">
        <v>0</v>
      </c>
      <c r="E74" s="11">
        <v>-96940</v>
      </c>
      <c r="F74" s="11">
        <f t="shared" ref="F74:F77" si="43">+C74+E74</f>
        <v>543060</v>
      </c>
      <c r="G74" s="11">
        <f t="shared" si="35"/>
        <v>0</v>
      </c>
      <c r="H74" s="11">
        <f t="shared" ref="H74:H77" si="44">+C74+E74</f>
        <v>543060</v>
      </c>
      <c r="I74" s="11">
        <v>0</v>
      </c>
      <c r="J74" s="11">
        <v>0</v>
      </c>
      <c r="K74" s="11">
        <f t="shared" si="3"/>
        <v>0</v>
      </c>
      <c r="L74" s="11">
        <v>0</v>
      </c>
      <c r="M74" s="11">
        <v>0</v>
      </c>
      <c r="N74" s="11">
        <f t="shared" si="1"/>
        <v>0</v>
      </c>
      <c r="P74" s="26"/>
      <c r="Q74" s="26"/>
      <c r="R74" s="26"/>
    </row>
    <row r="75" spans="1:18" customFormat="1" x14ac:dyDescent="0.25">
      <c r="A75" s="9" t="s">
        <v>153</v>
      </c>
      <c r="B75" s="10" t="s">
        <v>154</v>
      </c>
      <c r="C75" s="11">
        <v>258000</v>
      </c>
      <c r="D75" s="11">
        <v>0</v>
      </c>
      <c r="E75" s="11">
        <v>-258000</v>
      </c>
      <c r="F75" s="11">
        <f t="shared" si="43"/>
        <v>0</v>
      </c>
      <c r="G75" s="11">
        <f t="shared" si="35"/>
        <v>0</v>
      </c>
      <c r="H75" s="11">
        <f t="shared" si="44"/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P75" s="26"/>
      <c r="Q75" s="26"/>
      <c r="R75" s="26"/>
    </row>
    <row r="76" spans="1:18" customFormat="1" x14ac:dyDescent="0.25">
      <c r="A76" s="9" t="s">
        <v>155</v>
      </c>
      <c r="B76" s="10" t="s">
        <v>156</v>
      </c>
      <c r="C76" s="11">
        <v>321000</v>
      </c>
      <c r="D76" s="11">
        <v>0</v>
      </c>
      <c r="E76" s="11">
        <v>-321000</v>
      </c>
      <c r="F76" s="11">
        <f t="shared" si="43"/>
        <v>0</v>
      </c>
      <c r="G76" s="11">
        <f t="shared" si="35"/>
        <v>0</v>
      </c>
      <c r="H76" s="11">
        <f t="shared" si="44"/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P76" s="26"/>
      <c r="Q76" s="26"/>
      <c r="R76" s="26"/>
    </row>
    <row r="77" spans="1:18" customFormat="1" x14ac:dyDescent="0.25">
      <c r="A77" s="9" t="s">
        <v>157</v>
      </c>
      <c r="B77" s="10" t="s">
        <v>158</v>
      </c>
      <c r="C77" s="11">
        <v>166000</v>
      </c>
      <c r="D77" s="11">
        <v>0</v>
      </c>
      <c r="E77" s="11">
        <v>459674</v>
      </c>
      <c r="F77" s="11">
        <f t="shared" si="43"/>
        <v>625674</v>
      </c>
      <c r="G77" s="11">
        <f t="shared" si="35"/>
        <v>0</v>
      </c>
      <c r="H77" s="11">
        <f t="shared" si="44"/>
        <v>625674</v>
      </c>
      <c r="I77" s="11">
        <v>0</v>
      </c>
      <c r="J77" s="11">
        <v>0</v>
      </c>
      <c r="K77" s="11">
        <f t="shared" ref="K77:K136" si="45">+J77/H77*100</f>
        <v>0</v>
      </c>
      <c r="L77" s="11">
        <v>0</v>
      </c>
      <c r="M77" s="11">
        <v>0</v>
      </c>
      <c r="N77" s="11">
        <f t="shared" ref="N77:N140" si="46">M77/H77*100</f>
        <v>0</v>
      </c>
      <c r="P77" s="26"/>
      <c r="Q77" s="26"/>
      <c r="R77" s="26"/>
    </row>
    <row r="78" spans="1:18" s="7" customFormat="1" x14ac:dyDescent="0.25">
      <c r="A78" s="4" t="s">
        <v>159</v>
      </c>
      <c r="B78" s="5" t="s">
        <v>160</v>
      </c>
      <c r="C78" s="6">
        <f>SUM(C79:C89)</f>
        <v>45548000</v>
      </c>
      <c r="D78" s="6">
        <f>SUM(D79:D89)</f>
        <v>0</v>
      </c>
      <c r="E78" s="6">
        <f>SUM(E79:E89)</f>
        <v>-17629852</v>
      </c>
      <c r="F78" s="6">
        <f>SUM(F79:F89)</f>
        <v>27918148</v>
      </c>
      <c r="G78" s="6">
        <f t="shared" ref="G78:G96" si="47">+G79+G80</f>
        <v>0</v>
      </c>
      <c r="H78" s="6">
        <f>SUM(H79:H89)</f>
        <v>27918148</v>
      </c>
      <c r="I78" s="6">
        <f>SUM(I79:I89)</f>
        <v>0</v>
      </c>
      <c r="J78" s="6">
        <f t="shared" ref="J78" si="48">SUM(J79:J89)</f>
        <v>6724661</v>
      </c>
      <c r="K78" s="6">
        <f t="shared" si="45"/>
        <v>24.087059786343996</v>
      </c>
      <c r="L78" s="6">
        <f>SUM(L79:L89)</f>
        <v>0</v>
      </c>
      <c r="M78" s="6">
        <f>SUM(M79:M89)</f>
        <v>2799679</v>
      </c>
      <c r="N78" s="6">
        <f t="shared" si="46"/>
        <v>10.028168773945893</v>
      </c>
      <c r="P78" s="26"/>
      <c r="Q78" s="26"/>
      <c r="R78" s="26"/>
    </row>
    <row r="79" spans="1:18" customFormat="1" x14ac:dyDescent="0.25">
      <c r="A79" s="9" t="s">
        <v>161</v>
      </c>
      <c r="B79" s="10" t="s">
        <v>162</v>
      </c>
      <c r="C79" s="11">
        <v>420000</v>
      </c>
      <c r="D79" s="11">
        <v>0</v>
      </c>
      <c r="E79" s="11">
        <v>350000</v>
      </c>
      <c r="F79" s="11">
        <f>+C79+E79</f>
        <v>770000</v>
      </c>
      <c r="G79" s="11">
        <f t="shared" si="47"/>
        <v>0</v>
      </c>
      <c r="H79" s="11">
        <f>+C79+E79</f>
        <v>770000</v>
      </c>
      <c r="I79" s="11">
        <v>0</v>
      </c>
      <c r="J79" s="11">
        <v>124593</v>
      </c>
      <c r="K79" s="11">
        <f t="shared" si="45"/>
        <v>16.18090909090909</v>
      </c>
      <c r="L79" s="11">
        <v>0</v>
      </c>
      <c r="M79" s="11">
        <v>0</v>
      </c>
      <c r="N79" s="11">
        <f t="shared" si="46"/>
        <v>0</v>
      </c>
      <c r="P79" s="26"/>
      <c r="Q79" s="26"/>
      <c r="R79" s="26"/>
    </row>
    <row r="80" spans="1:18" customFormat="1" x14ac:dyDescent="0.25">
      <c r="A80" s="9" t="s">
        <v>163</v>
      </c>
      <c r="B80" s="10" t="s">
        <v>164</v>
      </c>
      <c r="C80" s="11">
        <v>11550000</v>
      </c>
      <c r="D80" s="11">
        <v>0</v>
      </c>
      <c r="E80" s="11">
        <v>0</v>
      </c>
      <c r="F80" s="11">
        <f t="shared" ref="F80:F89" si="49">+C80+E80</f>
        <v>11550000</v>
      </c>
      <c r="G80" s="11">
        <f t="shared" si="47"/>
        <v>0</v>
      </c>
      <c r="H80" s="11">
        <f t="shared" ref="H80:H89" si="50">+C80+E80</f>
        <v>11550000</v>
      </c>
      <c r="I80" s="11">
        <v>0</v>
      </c>
      <c r="J80" s="11">
        <v>3772500</v>
      </c>
      <c r="K80" s="11">
        <f t="shared" si="45"/>
        <v>32.662337662337663</v>
      </c>
      <c r="L80" s="11">
        <v>0</v>
      </c>
      <c r="M80" s="11">
        <v>1926155</v>
      </c>
      <c r="N80" s="11">
        <f t="shared" si="46"/>
        <v>16.676666666666666</v>
      </c>
      <c r="P80" s="26"/>
      <c r="Q80" s="26"/>
      <c r="R80" s="26"/>
    </row>
    <row r="81" spans="1:18" customFormat="1" x14ac:dyDescent="0.25">
      <c r="A81" s="9" t="s">
        <v>165</v>
      </c>
      <c r="B81" s="10" t="s">
        <v>166</v>
      </c>
      <c r="C81" s="11">
        <v>13821000</v>
      </c>
      <c r="D81" s="11">
        <v>0</v>
      </c>
      <c r="E81" s="11">
        <v>-6711000</v>
      </c>
      <c r="F81" s="11">
        <f t="shared" si="49"/>
        <v>7110000</v>
      </c>
      <c r="G81" s="11">
        <f t="shared" si="47"/>
        <v>0</v>
      </c>
      <c r="H81" s="11">
        <f t="shared" si="50"/>
        <v>7110000</v>
      </c>
      <c r="I81" s="11">
        <v>0</v>
      </c>
      <c r="J81" s="11">
        <v>1204399</v>
      </c>
      <c r="K81" s="11">
        <f t="shared" si="45"/>
        <v>16.939507735583685</v>
      </c>
      <c r="L81" s="11">
        <v>0</v>
      </c>
      <c r="M81" s="11">
        <v>0</v>
      </c>
      <c r="N81" s="11">
        <f t="shared" si="46"/>
        <v>0</v>
      </c>
      <c r="P81" s="26"/>
      <c r="Q81" s="26"/>
      <c r="R81" s="26"/>
    </row>
    <row r="82" spans="1:18" customFormat="1" x14ac:dyDescent="0.25">
      <c r="A82" s="9" t="s">
        <v>167</v>
      </c>
      <c r="B82" s="10" t="s">
        <v>168</v>
      </c>
      <c r="C82" s="11">
        <v>8400000</v>
      </c>
      <c r="D82" s="11">
        <v>0</v>
      </c>
      <c r="E82" s="11">
        <v>0</v>
      </c>
      <c r="F82" s="11">
        <f t="shared" si="49"/>
        <v>8400000</v>
      </c>
      <c r="G82" s="11">
        <f t="shared" si="47"/>
        <v>0</v>
      </c>
      <c r="H82" s="11">
        <f t="shared" si="50"/>
        <v>8400000</v>
      </c>
      <c r="I82" s="11">
        <v>0</v>
      </c>
      <c r="J82" s="11">
        <v>1623169</v>
      </c>
      <c r="K82" s="11">
        <f t="shared" si="45"/>
        <v>19.323440476190477</v>
      </c>
      <c r="L82" s="11">
        <v>0</v>
      </c>
      <c r="M82" s="11">
        <v>873524</v>
      </c>
      <c r="N82" s="11">
        <f t="shared" si="46"/>
        <v>10.399095238095239</v>
      </c>
      <c r="P82" s="26"/>
      <c r="Q82" s="26"/>
      <c r="R82" s="26"/>
    </row>
    <row r="83" spans="1:18" customFormat="1" x14ac:dyDescent="0.25">
      <c r="A83" s="9" t="s">
        <v>169</v>
      </c>
      <c r="B83" s="10" t="s">
        <v>170</v>
      </c>
      <c r="C83" s="11">
        <v>1706000</v>
      </c>
      <c r="D83" s="11">
        <v>0</v>
      </c>
      <c r="E83" s="11">
        <v>-1706000</v>
      </c>
      <c r="F83" s="11">
        <f t="shared" si="49"/>
        <v>0</v>
      </c>
      <c r="G83" s="11">
        <f t="shared" si="47"/>
        <v>0</v>
      </c>
      <c r="H83" s="11">
        <f t="shared" si="50"/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P83" s="26"/>
      <c r="Q83" s="26"/>
      <c r="R83" s="26"/>
    </row>
    <row r="84" spans="1:18" customFormat="1" x14ac:dyDescent="0.25">
      <c r="A84" s="9" t="s">
        <v>171</v>
      </c>
      <c r="B84" s="10" t="s">
        <v>172</v>
      </c>
      <c r="C84" s="11">
        <v>1950000</v>
      </c>
      <c r="D84" s="11">
        <v>0</v>
      </c>
      <c r="E84" s="11">
        <v>-1950000</v>
      </c>
      <c r="F84" s="11">
        <f t="shared" si="49"/>
        <v>0</v>
      </c>
      <c r="G84" s="11">
        <f t="shared" si="47"/>
        <v>0</v>
      </c>
      <c r="H84" s="11">
        <f t="shared" si="50"/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P84" s="26"/>
      <c r="Q84" s="26"/>
      <c r="R84" s="26"/>
    </row>
    <row r="85" spans="1:18" customFormat="1" x14ac:dyDescent="0.25">
      <c r="A85" s="9" t="s">
        <v>173</v>
      </c>
      <c r="B85" s="10" t="s">
        <v>174</v>
      </c>
      <c r="C85" s="11">
        <v>2193000</v>
      </c>
      <c r="D85" s="11">
        <v>0</v>
      </c>
      <c r="E85" s="11">
        <v>-2193000</v>
      </c>
      <c r="F85" s="11">
        <f t="shared" si="49"/>
        <v>0</v>
      </c>
      <c r="G85" s="11">
        <f t="shared" si="47"/>
        <v>0</v>
      </c>
      <c r="H85" s="11">
        <f t="shared" si="50"/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P85" s="26"/>
      <c r="Q85" s="26"/>
      <c r="R85" s="26"/>
    </row>
    <row r="86" spans="1:18" customFormat="1" x14ac:dyDescent="0.25">
      <c r="A86" s="9" t="s">
        <v>175</v>
      </c>
      <c r="B86" s="10" t="s">
        <v>176</v>
      </c>
      <c r="C86" s="11">
        <v>3071000</v>
      </c>
      <c r="D86" s="11">
        <v>0</v>
      </c>
      <c r="E86" s="11">
        <v>-3071000</v>
      </c>
      <c r="F86" s="11">
        <f t="shared" si="49"/>
        <v>0</v>
      </c>
      <c r="G86" s="11">
        <f t="shared" si="47"/>
        <v>0</v>
      </c>
      <c r="H86" s="11">
        <f t="shared" si="50"/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P86" s="26"/>
      <c r="Q86" s="26"/>
      <c r="R86" s="26"/>
    </row>
    <row r="87" spans="1:18" customFormat="1" x14ac:dyDescent="0.25">
      <c r="A87" s="9" t="s">
        <v>177</v>
      </c>
      <c r="B87" s="10" t="s">
        <v>178</v>
      </c>
      <c r="C87" s="11">
        <v>487000</v>
      </c>
      <c r="D87" s="11">
        <v>0</v>
      </c>
      <c r="E87" s="11">
        <v>-487000</v>
      </c>
      <c r="F87" s="11">
        <f t="shared" si="49"/>
        <v>0</v>
      </c>
      <c r="G87" s="11">
        <f>+G88+G90</f>
        <v>0</v>
      </c>
      <c r="H87" s="11">
        <f t="shared" si="50"/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P87" s="26"/>
      <c r="Q87" s="26"/>
      <c r="R87" s="26"/>
    </row>
    <row r="88" spans="1:18" customFormat="1" x14ac:dyDescent="0.25">
      <c r="A88" s="9" t="s">
        <v>179</v>
      </c>
      <c r="B88" s="10" t="s">
        <v>180</v>
      </c>
      <c r="C88" s="11">
        <v>1950000</v>
      </c>
      <c r="D88" s="11">
        <v>0</v>
      </c>
      <c r="E88" s="11">
        <v>-1950000</v>
      </c>
      <c r="F88" s="11">
        <f t="shared" si="49"/>
        <v>0</v>
      </c>
      <c r="G88" s="11">
        <f>+G90+G91</f>
        <v>0</v>
      </c>
      <c r="H88" s="11">
        <f t="shared" si="50"/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P88" s="26"/>
      <c r="Q88" s="26"/>
      <c r="R88" s="26"/>
    </row>
    <row r="89" spans="1:18" customFormat="1" x14ac:dyDescent="0.25">
      <c r="A89" s="10" t="s">
        <v>491</v>
      </c>
      <c r="B89" s="10" t="s">
        <v>492</v>
      </c>
      <c r="C89" s="11">
        <v>0</v>
      </c>
      <c r="D89" s="11">
        <v>0</v>
      </c>
      <c r="E89" s="11">
        <v>88148</v>
      </c>
      <c r="F89" s="11">
        <f t="shared" si="49"/>
        <v>88148</v>
      </c>
      <c r="G89" s="11">
        <v>0</v>
      </c>
      <c r="H89" s="11">
        <f t="shared" si="50"/>
        <v>88148</v>
      </c>
      <c r="I89" s="11">
        <v>0</v>
      </c>
      <c r="J89" s="11">
        <v>0</v>
      </c>
      <c r="K89" s="11">
        <f t="shared" si="45"/>
        <v>0</v>
      </c>
      <c r="L89" s="11">
        <v>0</v>
      </c>
      <c r="M89" s="11">
        <v>0</v>
      </c>
      <c r="N89" s="11">
        <f t="shared" si="46"/>
        <v>0</v>
      </c>
      <c r="P89" s="26"/>
      <c r="Q89" s="26"/>
      <c r="R89" s="26"/>
    </row>
    <row r="90" spans="1:18" s="7" customFormat="1" x14ac:dyDescent="0.25">
      <c r="A90" s="4" t="s">
        <v>181</v>
      </c>
      <c r="B90" s="5" t="s">
        <v>182</v>
      </c>
      <c r="C90" s="6">
        <f>SUM(C91:C95)</f>
        <v>20156000</v>
      </c>
      <c r="D90" s="6">
        <f t="shared" ref="D90:M90" si="51">SUM(D91:D95)</f>
        <v>0</v>
      </c>
      <c r="E90" s="6">
        <f t="shared" si="51"/>
        <v>-2656000</v>
      </c>
      <c r="F90" s="6">
        <f t="shared" si="51"/>
        <v>17500000</v>
      </c>
      <c r="G90" s="6">
        <f t="shared" si="47"/>
        <v>0</v>
      </c>
      <c r="H90" s="6">
        <f t="shared" si="51"/>
        <v>17500000</v>
      </c>
      <c r="I90" s="6">
        <f t="shared" si="51"/>
        <v>0</v>
      </c>
      <c r="J90" s="6">
        <f t="shared" si="51"/>
        <v>4383172</v>
      </c>
      <c r="K90" s="6">
        <f t="shared" si="45"/>
        <v>25.046697142857145</v>
      </c>
      <c r="L90" s="6">
        <f t="shared" si="51"/>
        <v>0</v>
      </c>
      <c r="M90" s="6">
        <f t="shared" si="51"/>
        <v>1041614</v>
      </c>
      <c r="N90" s="6">
        <f t="shared" si="46"/>
        <v>5.9520799999999996</v>
      </c>
      <c r="P90" s="26"/>
      <c r="Q90" s="26"/>
      <c r="R90" s="26"/>
    </row>
    <row r="91" spans="1:18" customFormat="1" x14ac:dyDescent="0.25">
      <c r="A91" s="9" t="s">
        <v>183</v>
      </c>
      <c r="B91" s="10" t="s">
        <v>184</v>
      </c>
      <c r="C91" s="11">
        <v>1706000</v>
      </c>
      <c r="D91" s="11">
        <v>0</v>
      </c>
      <c r="E91" s="11">
        <v>-1706000</v>
      </c>
      <c r="F91" s="11">
        <f>+C91+E91</f>
        <v>0</v>
      </c>
      <c r="G91" s="11">
        <f t="shared" si="47"/>
        <v>0</v>
      </c>
      <c r="H91" s="11">
        <f>+C91+E91</f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P91" s="26"/>
      <c r="Q91" s="26"/>
      <c r="R91" s="26"/>
    </row>
    <row r="92" spans="1:18" customFormat="1" x14ac:dyDescent="0.25">
      <c r="A92" s="9" t="s">
        <v>185</v>
      </c>
      <c r="B92" s="10" t="s">
        <v>186</v>
      </c>
      <c r="C92" s="11">
        <v>4950000</v>
      </c>
      <c r="D92" s="11">
        <v>0</v>
      </c>
      <c r="E92" s="11">
        <v>0</v>
      </c>
      <c r="F92" s="11">
        <f t="shared" ref="F92:F95" si="52">+C92+E92</f>
        <v>4950000</v>
      </c>
      <c r="G92" s="11">
        <f t="shared" si="47"/>
        <v>0</v>
      </c>
      <c r="H92" s="11">
        <f t="shared" ref="H92:H95" si="53">+C92+E92</f>
        <v>4950000</v>
      </c>
      <c r="I92" s="11">
        <v>0</v>
      </c>
      <c r="J92" s="11">
        <v>1183970</v>
      </c>
      <c r="K92" s="11">
        <f t="shared" si="45"/>
        <v>23.918585858585857</v>
      </c>
      <c r="L92" s="11">
        <v>0</v>
      </c>
      <c r="M92" s="11">
        <v>726782</v>
      </c>
      <c r="N92" s="11">
        <f t="shared" si="46"/>
        <v>14.682464646464647</v>
      </c>
      <c r="P92" s="26"/>
      <c r="Q92" s="26"/>
      <c r="R92" s="26"/>
    </row>
    <row r="93" spans="1:18" customFormat="1" x14ac:dyDescent="0.25">
      <c r="A93" s="9" t="s">
        <v>187</v>
      </c>
      <c r="B93" s="10" t="s">
        <v>188</v>
      </c>
      <c r="C93" s="11">
        <v>3600000</v>
      </c>
      <c r="D93" s="11">
        <v>0</v>
      </c>
      <c r="E93" s="11">
        <v>0</v>
      </c>
      <c r="F93" s="11">
        <f t="shared" si="52"/>
        <v>3600000</v>
      </c>
      <c r="G93" s="11">
        <f t="shared" si="47"/>
        <v>0</v>
      </c>
      <c r="H93" s="11">
        <f t="shared" si="53"/>
        <v>3600000</v>
      </c>
      <c r="I93" s="11">
        <v>0</v>
      </c>
      <c r="J93" s="11">
        <v>624994</v>
      </c>
      <c r="K93" s="11">
        <f t="shared" si="45"/>
        <v>17.360944444444446</v>
      </c>
      <c r="L93" s="11">
        <v>0</v>
      </c>
      <c r="M93" s="11">
        <v>314832</v>
      </c>
      <c r="N93" s="11">
        <f t="shared" si="46"/>
        <v>8.745333333333333</v>
      </c>
      <c r="P93" s="26"/>
      <c r="Q93" s="26"/>
      <c r="R93" s="26"/>
    </row>
    <row r="94" spans="1:18" customFormat="1" x14ac:dyDescent="0.25">
      <c r="A94" s="9" t="s">
        <v>189</v>
      </c>
      <c r="B94" s="10" t="s">
        <v>190</v>
      </c>
      <c r="C94" s="11">
        <v>600000</v>
      </c>
      <c r="D94" s="11">
        <v>0</v>
      </c>
      <c r="E94" s="11">
        <v>100000</v>
      </c>
      <c r="F94" s="11">
        <f t="shared" si="52"/>
        <v>700000</v>
      </c>
      <c r="G94" s="11">
        <f t="shared" si="47"/>
        <v>0</v>
      </c>
      <c r="H94" s="11">
        <f t="shared" si="53"/>
        <v>700000</v>
      </c>
      <c r="I94" s="11">
        <v>0</v>
      </c>
      <c r="J94" s="11">
        <v>241332</v>
      </c>
      <c r="K94" s="11">
        <f t="shared" si="45"/>
        <v>34.475999999999999</v>
      </c>
      <c r="L94" s="11">
        <v>0</v>
      </c>
      <c r="M94" s="11">
        <v>0</v>
      </c>
      <c r="N94" s="11">
        <f t="shared" si="46"/>
        <v>0</v>
      </c>
      <c r="P94" s="26"/>
      <c r="Q94" s="26"/>
      <c r="R94" s="26"/>
    </row>
    <row r="95" spans="1:18" customFormat="1" x14ac:dyDescent="0.25">
      <c r="A95" s="9" t="s">
        <v>191</v>
      </c>
      <c r="B95" s="10" t="s">
        <v>192</v>
      </c>
      <c r="C95" s="11">
        <v>9300000</v>
      </c>
      <c r="D95" s="11">
        <v>0</v>
      </c>
      <c r="E95" s="11">
        <v>-1050000</v>
      </c>
      <c r="F95" s="11">
        <f t="shared" si="52"/>
        <v>8250000</v>
      </c>
      <c r="G95" s="11">
        <f t="shared" si="47"/>
        <v>0</v>
      </c>
      <c r="H95" s="11">
        <f t="shared" si="53"/>
        <v>8250000</v>
      </c>
      <c r="I95" s="11">
        <v>0</v>
      </c>
      <c r="J95" s="11">
        <v>2332876</v>
      </c>
      <c r="K95" s="11">
        <f t="shared" si="45"/>
        <v>28.277284848484847</v>
      </c>
      <c r="L95" s="11">
        <v>0</v>
      </c>
      <c r="M95" s="11">
        <v>0</v>
      </c>
      <c r="N95" s="11">
        <f t="shared" si="46"/>
        <v>0</v>
      </c>
      <c r="P95" s="26"/>
      <c r="Q95" s="26"/>
      <c r="R95" s="26"/>
    </row>
    <row r="96" spans="1:18" s="7" customFormat="1" x14ac:dyDescent="0.25">
      <c r="A96" s="4" t="s">
        <v>193</v>
      </c>
      <c r="B96" s="5" t="s">
        <v>194</v>
      </c>
      <c r="C96" s="6">
        <f>+C97+C100+C117+C119+C125+C140+C161+C163</f>
        <v>60578000</v>
      </c>
      <c r="D96" s="6">
        <f t="shared" ref="D96:M96" si="54">+D97+D100+D117+D119+D125+D140+D161+D163</f>
        <v>0</v>
      </c>
      <c r="E96" s="6">
        <f t="shared" si="54"/>
        <v>-17951953</v>
      </c>
      <c r="F96" s="6">
        <f t="shared" si="54"/>
        <v>42626047</v>
      </c>
      <c r="G96" s="6">
        <f t="shared" si="47"/>
        <v>0</v>
      </c>
      <c r="H96" s="6">
        <f t="shared" si="54"/>
        <v>42626047</v>
      </c>
      <c r="I96" s="6">
        <f t="shared" si="54"/>
        <v>0</v>
      </c>
      <c r="J96" s="6">
        <f t="shared" si="54"/>
        <v>0</v>
      </c>
      <c r="K96" s="6">
        <f t="shared" si="45"/>
        <v>0</v>
      </c>
      <c r="L96" s="6">
        <f t="shared" si="54"/>
        <v>0</v>
      </c>
      <c r="M96" s="6">
        <f t="shared" si="54"/>
        <v>0</v>
      </c>
      <c r="N96" s="6">
        <f t="shared" si="46"/>
        <v>0</v>
      </c>
      <c r="P96" s="26"/>
      <c r="Q96" s="26"/>
      <c r="R96" s="26"/>
    </row>
    <row r="97" spans="1:18" s="7" customFormat="1" x14ac:dyDescent="0.25">
      <c r="A97" s="4" t="s">
        <v>195</v>
      </c>
      <c r="B97" s="5" t="s">
        <v>196</v>
      </c>
      <c r="C97" s="6">
        <f>+C98+C99</f>
        <v>828000</v>
      </c>
      <c r="D97" s="6">
        <f t="shared" ref="D97:M112" si="55">+D98+D99</f>
        <v>0</v>
      </c>
      <c r="E97" s="6">
        <f t="shared" si="55"/>
        <v>-828000</v>
      </c>
      <c r="F97" s="6">
        <f t="shared" si="55"/>
        <v>0</v>
      </c>
      <c r="G97" s="6">
        <f t="shared" si="55"/>
        <v>0</v>
      </c>
      <c r="H97" s="6">
        <f t="shared" si="55"/>
        <v>0</v>
      </c>
      <c r="I97" s="6">
        <f t="shared" si="55"/>
        <v>0</v>
      </c>
      <c r="J97" s="6">
        <f t="shared" si="55"/>
        <v>0</v>
      </c>
      <c r="K97" s="6">
        <v>0</v>
      </c>
      <c r="L97" s="6">
        <f t="shared" si="55"/>
        <v>0</v>
      </c>
      <c r="M97" s="6">
        <f t="shared" si="55"/>
        <v>0</v>
      </c>
      <c r="N97" s="6">
        <v>0</v>
      </c>
      <c r="P97" s="26"/>
      <c r="Q97" s="26"/>
      <c r="R97" s="26"/>
    </row>
    <row r="98" spans="1:18" customFormat="1" x14ac:dyDescent="0.25">
      <c r="A98" s="9" t="s">
        <v>197</v>
      </c>
      <c r="B98" s="10" t="s">
        <v>198</v>
      </c>
      <c r="C98" s="11">
        <v>275000</v>
      </c>
      <c r="D98" s="11">
        <v>0</v>
      </c>
      <c r="E98" s="11">
        <v>-275000</v>
      </c>
      <c r="F98" s="11">
        <f>+C98+E98</f>
        <v>0</v>
      </c>
      <c r="G98" s="11">
        <f t="shared" si="55"/>
        <v>0</v>
      </c>
      <c r="H98" s="11">
        <f>+C98+E98</f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P98" s="26"/>
      <c r="Q98" s="26"/>
      <c r="R98" s="26"/>
    </row>
    <row r="99" spans="1:18" customFormat="1" x14ac:dyDescent="0.25">
      <c r="A99" s="9" t="s">
        <v>199</v>
      </c>
      <c r="B99" s="10" t="s">
        <v>200</v>
      </c>
      <c r="C99" s="11">
        <v>553000</v>
      </c>
      <c r="D99" s="11">
        <v>0</v>
      </c>
      <c r="E99" s="11">
        <v>-553000</v>
      </c>
      <c r="F99" s="11">
        <f>+C99+E99</f>
        <v>0</v>
      </c>
      <c r="G99" s="11">
        <f t="shared" si="55"/>
        <v>0</v>
      </c>
      <c r="H99" s="11">
        <f>+C99+E99</f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P99" s="26"/>
      <c r="Q99" s="26"/>
      <c r="R99" s="26"/>
    </row>
    <row r="100" spans="1:18" s="7" customFormat="1" x14ac:dyDescent="0.25">
      <c r="A100" s="4" t="s">
        <v>201</v>
      </c>
      <c r="B100" s="5" t="s">
        <v>202</v>
      </c>
      <c r="C100" s="6">
        <f>SUM(C101:C116)</f>
        <v>22408000</v>
      </c>
      <c r="D100" s="6">
        <f t="shared" ref="D100:M100" si="56">SUM(D101:D116)</f>
        <v>0</v>
      </c>
      <c r="E100" s="6">
        <f t="shared" si="56"/>
        <v>-17183598</v>
      </c>
      <c r="F100" s="6">
        <f t="shared" si="56"/>
        <v>5224402</v>
      </c>
      <c r="G100" s="6">
        <f t="shared" si="55"/>
        <v>0</v>
      </c>
      <c r="H100" s="6">
        <f t="shared" si="56"/>
        <v>5224402</v>
      </c>
      <c r="I100" s="6">
        <f t="shared" si="56"/>
        <v>0</v>
      </c>
      <c r="J100" s="6">
        <f t="shared" si="56"/>
        <v>0</v>
      </c>
      <c r="K100" s="6">
        <f t="shared" si="45"/>
        <v>0</v>
      </c>
      <c r="L100" s="6">
        <f t="shared" si="56"/>
        <v>0</v>
      </c>
      <c r="M100" s="6">
        <f t="shared" si="56"/>
        <v>0</v>
      </c>
      <c r="N100" s="6">
        <f t="shared" si="46"/>
        <v>0</v>
      </c>
      <c r="P100" s="26"/>
      <c r="Q100" s="26"/>
      <c r="R100" s="26"/>
    </row>
    <row r="101" spans="1:18" customFormat="1" x14ac:dyDescent="0.25">
      <c r="A101" s="9" t="s">
        <v>203</v>
      </c>
      <c r="B101" s="10" t="s">
        <v>204</v>
      </c>
      <c r="C101" s="11">
        <v>24000</v>
      </c>
      <c r="D101" s="11">
        <v>0</v>
      </c>
      <c r="E101" s="11">
        <v>-24000</v>
      </c>
      <c r="F101" s="11">
        <f>+C101+E101</f>
        <v>0</v>
      </c>
      <c r="G101" s="11">
        <f t="shared" si="55"/>
        <v>0</v>
      </c>
      <c r="H101" s="11">
        <f>+C101+E101</f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P101" s="26"/>
      <c r="Q101" s="26"/>
      <c r="R101" s="26"/>
    </row>
    <row r="102" spans="1:18" customFormat="1" x14ac:dyDescent="0.25">
      <c r="A102" s="9" t="s">
        <v>205</v>
      </c>
      <c r="B102" s="10" t="s">
        <v>206</v>
      </c>
      <c r="C102" s="11">
        <v>599000</v>
      </c>
      <c r="D102" s="11">
        <v>0</v>
      </c>
      <c r="E102" s="11">
        <v>-599000</v>
      </c>
      <c r="F102" s="11">
        <f t="shared" ref="F102:F116" si="57">+C102+E102</f>
        <v>0</v>
      </c>
      <c r="G102" s="11">
        <f t="shared" si="55"/>
        <v>0</v>
      </c>
      <c r="H102" s="11">
        <f t="shared" ref="H102:H116" si="58">+C102+E102</f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P102" s="26"/>
      <c r="Q102" s="26"/>
      <c r="R102" s="26"/>
    </row>
    <row r="103" spans="1:18" customFormat="1" x14ac:dyDescent="0.25">
      <c r="A103" s="9" t="s">
        <v>207</v>
      </c>
      <c r="B103" s="10" t="s">
        <v>208</v>
      </c>
      <c r="C103" s="11">
        <v>644000</v>
      </c>
      <c r="D103" s="11">
        <v>0</v>
      </c>
      <c r="E103" s="11">
        <v>-644000</v>
      </c>
      <c r="F103" s="11">
        <f t="shared" si="57"/>
        <v>0</v>
      </c>
      <c r="G103" s="11">
        <f t="shared" si="55"/>
        <v>0</v>
      </c>
      <c r="H103" s="11">
        <f t="shared" si="58"/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P103" s="26"/>
      <c r="Q103" s="26"/>
      <c r="R103" s="26"/>
    </row>
    <row r="104" spans="1:18" customFormat="1" x14ac:dyDescent="0.25">
      <c r="A104" s="9" t="s">
        <v>209</v>
      </c>
      <c r="B104" s="10" t="s">
        <v>210</v>
      </c>
      <c r="C104" s="11">
        <v>1158000</v>
      </c>
      <c r="D104" s="11">
        <v>0</v>
      </c>
      <c r="E104" s="11">
        <v>-1158000</v>
      </c>
      <c r="F104" s="11">
        <f t="shared" si="57"/>
        <v>0</v>
      </c>
      <c r="G104" s="11">
        <f t="shared" si="55"/>
        <v>0</v>
      </c>
      <c r="H104" s="11">
        <f t="shared" si="58"/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P104" s="26"/>
      <c r="Q104" s="26"/>
      <c r="R104" s="26"/>
    </row>
    <row r="105" spans="1:18" customFormat="1" x14ac:dyDescent="0.25">
      <c r="A105" s="9" t="s">
        <v>211</v>
      </c>
      <c r="B105" s="10" t="s">
        <v>212</v>
      </c>
      <c r="C105" s="11">
        <v>3122000</v>
      </c>
      <c r="D105" s="11">
        <v>0</v>
      </c>
      <c r="E105" s="11">
        <v>-3122000</v>
      </c>
      <c r="F105" s="11">
        <f t="shared" si="57"/>
        <v>0</v>
      </c>
      <c r="G105" s="11">
        <f t="shared" si="55"/>
        <v>0</v>
      </c>
      <c r="H105" s="11">
        <f t="shared" si="58"/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P105" s="26"/>
      <c r="Q105" s="26"/>
      <c r="R105" s="26"/>
    </row>
    <row r="106" spans="1:18" customFormat="1" x14ac:dyDescent="0.25">
      <c r="A106" s="9" t="s">
        <v>213</v>
      </c>
      <c r="B106" s="10" t="s">
        <v>214</v>
      </c>
      <c r="C106" s="11">
        <v>4573000</v>
      </c>
      <c r="D106" s="11">
        <v>0</v>
      </c>
      <c r="E106" s="11">
        <v>-2200352</v>
      </c>
      <c r="F106" s="11">
        <f t="shared" si="57"/>
        <v>2372648</v>
      </c>
      <c r="G106" s="11">
        <f t="shared" si="55"/>
        <v>0</v>
      </c>
      <c r="H106" s="11">
        <f t="shared" si="58"/>
        <v>2372648</v>
      </c>
      <c r="I106" s="11">
        <v>0</v>
      </c>
      <c r="J106" s="11">
        <v>0</v>
      </c>
      <c r="K106" s="11">
        <f>+J106/H106*100</f>
        <v>0</v>
      </c>
      <c r="L106" s="11">
        <v>0</v>
      </c>
      <c r="M106" s="11">
        <v>0</v>
      </c>
      <c r="N106" s="11">
        <f t="shared" si="46"/>
        <v>0</v>
      </c>
      <c r="P106" s="26"/>
      <c r="Q106" s="26"/>
      <c r="R106" s="26"/>
    </row>
    <row r="107" spans="1:18" customFormat="1" x14ac:dyDescent="0.25">
      <c r="A107" s="9" t="s">
        <v>215</v>
      </c>
      <c r="B107" s="10" t="s">
        <v>216</v>
      </c>
      <c r="C107" s="11">
        <v>4224000</v>
      </c>
      <c r="D107" s="11">
        <v>0</v>
      </c>
      <c r="E107" s="11">
        <v>-1773344</v>
      </c>
      <c r="F107" s="11">
        <f t="shared" si="57"/>
        <v>2450656</v>
      </c>
      <c r="G107" s="11">
        <f t="shared" si="55"/>
        <v>0</v>
      </c>
      <c r="H107" s="11">
        <f t="shared" si="58"/>
        <v>2450656</v>
      </c>
      <c r="I107" s="11">
        <v>0</v>
      </c>
      <c r="J107" s="11">
        <v>0</v>
      </c>
      <c r="K107" s="11">
        <f t="shared" si="45"/>
        <v>0</v>
      </c>
      <c r="L107" s="11">
        <v>0</v>
      </c>
      <c r="M107" s="11">
        <v>0</v>
      </c>
      <c r="N107" s="11">
        <f t="shared" si="46"/>
        <v>0</v>
      </c>
      <c r="P107" s="26"/>
      <c r="Q107" s="26"/>
      <c r="R107" s="26"/>
    </row>
    <row r="108" spans="1:18" customFormat="1" x14ac:dyDescent="0.25">
      <c r="A108" s="9" t="s">
        <v>217</v>
      </c>
      <c r="B108" s="10" t="s">
        <v>218</v>
      </c>
      <c r="C108" s="11">
        <v>96000</v>
      </c>
      <c r="D108" s="11">
        <v>0</v>
      </c>
      <c r="E108" s="11">
        <v>305098</v>
      </c>
      <c r="F108" s="11">
        <f t="shared" si="57"/>
        <v>401098</v>
      </c>
      <c r="G108" s="11">
        <f t="shared" si="55"/>
        <v>0</v>
      </c>
      <c r="H108" s="11">
        <f t="shared" si="58"/>
        <v>401098</v>
      </c>
      <c r="I108" s="11">
        <v>0</v>
      </c>
      <c r="J108" s="11">
        <v>0</v>
      </c>
      <c r="K108" s="11">
        <f t="shared" si="45"/>
        <v>0</v>
      </c>
      <c r="L108" s="11">
        <v>0</v>
      </c>
      <c r="M108" s="11">
        <v>0</v>
      </c>
      <c r="N108" s="11">
        <f t="shared" si="46"/>
        <v>0</v>
      </c>
      <c r="P108" s="26"/>
      <c r="Q108" s="26"/>
      <c r="R108" s="26"/>
    </row>
    <row r="109" spans="1:18" customFormat="1" x14ac:dyDescent="0.25">
      <c r="A109" s="9" t="s">
        <v>219</v>
      </c>
      <c r="B109" s="10" t="s">
        <v>220</v>
      </c>
      <c r="C109" s="11">
        <v>440000</v>
      </c>
      <c r="D109" s="11">
        <v>0</v>
      </c>
      <c r="E109" s="11">
        <v>-440000</v>
      </c>
      <c r="F109" s="11">
        <f t="shared" si="57"/>
        <v>0</v>
      </c>
      <c r="G109" s="11">
        <f t="shared" si="55"/>
        <v>0</v>
      </c>
      <c r="H109" s="11">
        <f t="shared" si="58"/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P109" s="26"/>
      <c r="Q109" s="26"/>
      <c r="R109" s="26"/>
    </row>
    <row r="110" spans="1:18" customFormat="1" x14ac:dyDescent="0.25">
      <c r="A110" s="9" t="s">
        <v>221</v>
      </c>
      <c r="B110" s="10" t="s">
        <v>222</v>
      </c>
      <c r="C110" s="11">
        <v>2524000</v>
      </c>
      <c r="D110" s="11">
        <v>0</v>
      </c>
      <c r="E110" s="11">
        <v>-2524000</v>
      </c>
      <c r="F110" s="11">
        <f t="shared" si="57"/>
        <v>0</v>
      </c>
      <c r="G110" s="11">
        <f t="shared" si="55"/>
        <v>0</v>
      </c>
      <c r="H110" s="11">
        <f t="shared" si="58"/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P110" s="26"/>
      <c r="Q110" s="26"/>
      <c r="R110" s="26"/>
    </row>
    <row r="111" spans="1:18" customFormat="1" x14ac:dyDescent="0.25">
      <c r="A111" s="9" t="s">
        <v>223</v>
      </c>
      <c r="B111" s="10" t="s">
        <v>224</v>
      </c>
      <c r="C111" s="11">
        <v>4083000</v>
      </c>
      <c r="D111" s="11">
        <v>0</v>
      </c>
      <c r="E111" s="11">
        <v>-4083000</v>
      </c>
      <c r="F111" s="11">
        <f t="shared" si="57"/>
        <v>0</v>
      </c>
      <c r="G111" s="11">
        <f t="shared" si="55"/>
        <v>0</v>
      </c>
      <c r="H111" s="11">
        <f t="shared" si="58"/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P111" s="26"/>
      <c r="Q111" s="26"/>
      <c r="R111" s="26"/>
    </row>
    <row r="112" spans="1:18" customFormat="1" x14ac:dyDescent="0.25">
      <c r="A112" s="9" t="s">
        <v>225</v>
      </c>
      <c r="B112" s="10" t="s">
        <v>226</v>
      </c>
      <c r="C112" s="11">
        <v>152000</v>
      </c>
      <c r="D112" s="11">
        <v>0</v>
      </c>
      <c r="E112" s="11">
        <v>-152000</v>
      </c>
      <c r="F112" s="11">
        <f t="shared" si="57"/>
        <v>0</v>
      </c>
      <c r="G112" s="11">
        <f t="shared" si="55"/>
        <v>0</v>
      </c>
      <c r="H112" s="11">
        <f t="shared" si="58"/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P112" s="26"/>
      <c r="Q112" s="26"/>
      <c r="R112" s="26"/>
    </row>
    <row r="113" spans="1:18" customFormat="1" x14ac:dyDescent="0.25">
      <c r="A113" s="9" t="s">
        <v>227</v>
      </c>
      <c r="B113" s="10" t="s">
        <v>228</v>
      </c>
      <c r="C113" s="11">
        <v>142000</v>
      </c>
      <c r="D113" s="11">
        <v>0</v>
      </c>
      <c r="E113" s="11">
        <v>-142000</v>
      </c>
      <c r="F113" s="11">
        <f t="shared" si="57"/>
        <v>0</v>
      </c>
      <c r="G113" s="11">
        <f t="shared" ref="G113:G178" si="59">+G114+G115</f>
        <v>0</v>
      </c>
      <c r="H113" s="11">
        <f t="shared" si="58"/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P113" s="26"/>
      <c r="Q113" s="26"/>
      <c r="R113" s="26"/>
    </row>
    <row r="114" spans="1:18" customFormat="1" x14ac:dyDescent="0.25">
      <c r="A114" s="9" t="s">
        <v>229</v>
      </c>
      <c r="B114" s="10" t="s">
        <v>230</v>
      </c>
      <c r="C114" s="11">
        <v>161000</v>
      </c>
      <c r="D114" s="11">
        <v>0</v>
      </c>
      <c r="E114" s="11">
        <v>-161000</v>
      </c>
      <c r="F114" s="11">
        <f t="shared" si="57"/>
        <v>0</v>
      </c>
      <c r="G114" s="11">
        <f t="shared" si="59"/>
        <v>0</v>
      </c>
      <c r="H114" s="11">
        <f t="shared" si="58"/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P114" s="26"/>
      <c r="Q114" s="26"/>
      <c r="R114" s="26"/>
    </row>
    <row r="115" spans="1:18" customFormat="1" x14ac:dyDescent="0.25">
      <c r="A115" s="9" t="s">
        <v>231</v>
      </c>
      <c r="B115" s="10" t="s">
        <v>232</v>
      </c>
      <c r="C115" s="11">
        <v>206000</v>
      </c>
      <c r="D115" s="11">
        <v>0</v>
      </c>
      <c r="E115" s="11">
        <v>-206000</v>
      </c>
      <c r="F115" s="11">
        <f t="shared" si="57"/>
        <v>0</v>
      </c>
      <c r="G115" s="11">
        <f t="shared" si="59"/>
        <v>0</v>
      </c>
      <c r="H115" s="11">
        <f t="shared" si="58"/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P115" s="26"/>
      <c r="Q115" s="26"/>
      <c r="R115" s="26"/>
    </row>
    <row r="116" spans="1:18" customFormat="1" x14ac:dyDescent="0.25">
      <c r="A116" s="9" t="s">
        <v>233</v>
      </c>
      <c r="B116" s="10" t="s">
        <v>234</v>
      </c>
      <c r="C116" s="11">
        <v>260000</v>
      </c>
      <c r="D116" s="11">
        <v>0</v>
      </c>
      <c r="E116" s="11">
        <v>-260000</v>
      </c>
      <c r="F116" s="11">
        <f t="shared" si="57"/>
        <v>0</v>
      </c>
      <c r="G116" s="11">
        <f t="shared" si="59"/>
        <v>0</v>
      </c>
      <c r="H116" s="11">
        <f t="shared" si="58"/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P116" s="26"/>
      <c r="Q116" s="26"/>
      <c r="R116" s="26"/>
    </row>
    <row r="117" spans="1:18" s="7" customFormat="1" x14ac:dyDescent="0.25">
      <c r="A117" s="4" t="s">
        <v>235</v>
      </c>
      <c r="B117" s="5" t="s">
        <v>236</v>
      </c>
      <c r="C117" s="6">
        <f>+C118</f>
        <v>283000</v>
      </c>
      <c r="D117" s="6">
        <f>+D118</f>
        <v>0</v>
      </c>
      <c r="E117" s="6">
        <f t="shared" ref="E117:M117" si="60">+E118</f>
        <v>45776</v>
      </c>
      <c r="F117" s="6">
        <f t="shared" si="60"/>
        <v>328776</v>
      </c>
      <c r="G117" s="6">
        <f t="shared" si="59"/>
        <v>0</v>
      </c>
      <c r="H117" s="6">
        <f t="shared" si="60"/>
        <v>328776</v>
      </c>
      <c r="I117" s="6">
        <f t="shared" si="60"/>
        <v>0</v>
      </c>
      <c r="J117" s="6">
        <f t="shared" si="60"/>
        <v>0</v>
      </c>
      <c r="K117" s="6">
        <f t="shared" si="45"/>
        <v>0</v>
      </c>
      <c r="L117" s="6">
        <f t="shared" si="60"/>
        <v>0</v>
      </c>
      <c r="M117" s="6">
        <f t="shared" si="60"/>
        <v>0</v>
      </c>
      <c r="N117" s="6">
        <f t="shared" si="46"/>
        <v>0</v>
      </c>
      <c r="P117" s="26"/>
      <c r="Q117" s="26"/>
      <c r="R117" s="26"/>
    </row>
    <row r="118" spans="1:18" customFormat="1" x14ac:dyDescent="0.25">
      <c r="A118" s="9" t="s">
        <v>237</v>
      </c>
      <c r="B118" s="10" t="s">
        <v>238</v>
      </c>
      <c r="C118" s="11">
        <v>283000</v>
      </c>
      <c r="D118" s="11">
        <v>0</v>
      </c>
      <c r="E118" s="11">
        <v>45776</v>
      </c>
      <c r="F118" s="11">
        <f>+C118+E118</f>
        <v>328776</v>
      </c>
      <c r="G118" s="11">
        <f t="shared" si="59"/>
        <v>0</v>
      </c>
      <c r="H118" s="11">
        <f>+C118+E118</f>
        <v>328776</v>
      </c>
      <c r="I118" s="11">
        <v>0</v>
      </c>
      <c r="J118" s="11">
        <v>0</v>
      </c>
      <c r="K118" s="11">
        <f t="shared" si="45"/>
        <v>0</v>
      </c>
      <c r="L118" s="11">
        <v>0</v>
      </c>
      <c r="M118" s="11">
        <v>0</v>
      </c>
      <c r="N118" s="11">
        <f t="shared" si="46"/>
        <v>0</v>
      </c>
      <c r="P118" s="26"/>
      <c r="Q118" s="26"/>
      <c r="R118" s="26"/>
    </row>
    <row r="119" spans="1:18" s="7" customFormat="1" x14ac:dyDescent="0.25">
      <c r="A119" s="4" t="s">
        <v>239</v>
      </c>
      <c r="B119" s="5" t="s">
        <v>240</v>
      </c>
      <c r="C119" s="6">
        <f>+C120+C121+C122+C123+C124</f>
        <v>696000</v>
      </c>
      <c r="D119" s="6">
        <f>+D120+D121+D122+D123+D124</f>
        <v>0</v>
      </c>
      <c r="E119" s="6">
        <f>+E120+E121+E122+E123+E124</f>
        <v>140024</v>
      </c>
      <c r="F119" s="6">
        <f>+F120+F121+F122+F123+F124</f>
        <v>836024</v>
      </c>
      <c r="G119" s="6">
        <f t="shared" si="59"/>
        <v>0</v>
      </c>
      <c r="H119" s="6">
        <f>+H120+H121+H122+H123+H124</f>
        <v>836024</v>
      </c>
      <c r="I119" s="6">
        <f t="shared" ref="I119:J119" si="61">+I120+I121+I122+I123+I124</f>
        <v>0</v>
      </c>
      <c r="J119" s="6">
        <f t="shared" si="61"/>
        <v>0</v>
      </c>
      <c r="K119" s="6">
        <f t="shared" si="45"/>
        <v>0</v>
      </c>
      <c r="L119" s="6">
        <f>+L120+L121+L122+L123+L124</f>
        <v>0</v>
      </c>
      <c r="M119" s="6">
        <f>+M120+M121+M122+M123+M124</f>
        <v>0</v>
      </c>
      <c r="N119" s="6">
        <f t="shared" si="46"/>
        <v>0</v>
      </c>
      <c r="P119" s="26"/>
      <c r="Q119" s="26"/>
      <c r="R119" s="26"/>
    </row>
    <row r="120" spans="1:18" customFormat="1" x14ac:dyDescent="0.25">
      <c r="A120" s="9" t="s">
        <v>241</v>
      </c>
      <c r="B120" s="10" t="s">
        <v>242</v>
      </c>
      <c r="C120" s="11">
        <v>202000</v>
      </c>
      <c r="D120" s="11">
        <v>0</v>
      </c>
      <c r="E120" s="11">
        <v>116002</v>
      </c>
      <c r="F120" s="11">
        <f>+C120+E120</f>
        <v>318002</v>
      </c>
      <c r="G120" s="11">
        <f>+G121+G123</f>
        <v>0</v>
      </c>
      <c r="H120" s="11">
        <f>+C120+E120</f>
        <v>318002</v>
      </c>
      <c r="I120" s="11">
        <v>0</v>
      </c>
      <c r="J120" s="11">
        <v>0</v>
      </c>
      <c r="K120" s="11">
        <f t="shared" si="45"/>
        <v>0</v>
      </c>
      <c r="L120" s="11">
        <v>0</v>
      </c>
      <c r="M120" s="11">
        <v>0</v>
      </c>
      <c r="N120" s="11">
        <f t="shared" si="46"/>
        <v>0</v>
      </c>
      <c r="P120" s="26"/>
      <c r="Q120" s="26"/>
      <c r="R120" s="26"/>
    </row>
    <row r="121" spans="1:18" customFormat="1" x14ac:dyDescent="0.25">
      <c r="A121" s="9" t="s">
        <v>243</v>
      </c>
      <c r="B121" s="10" t="s">
        <v>244</v>
      </c>
      <c r="C121" s="11">
        <v>405000</v>
      </c>
      <c r="D121" s="11">
        <v>0</v>
      </c>
      <c r="E121" s="11">
        <v>-405000</v>
      </c>
      <c r="F121" s="11">
        <f>+C121+E121</f>
        <v>0</v>
      </c>
      <c r="G121" s="11">
        <f>+G123+G124</f>
        <v>0</v>
      </c>
      <c r="H121" s="11">
        <f>+C121+E121</f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P121" s="26"/>
      <c r="Q121" s="26"/>
      <c r="R121" s="26"/>
    </row>
    <row r="122" spans="1:18" customFormat="1" x14ac:dyDescent="0.25">
      <c r="A122" s="9" t="s">
        <v>499</v>
      </c>
      <c r="B122" s="10" t="s">
        <v>500</v>
      </c>
      <c r="C122" s="11">
        <v>0</v>
      </c>
      <c r="D122" s="11">
        <v>0</v>
      </c>
      <c r="E122" s="11">
        <v>518022</v>
      </c>
      <c r="F122" s="11">
        <f>+C122+E122</f>
        <v>518022</v>
      </c>
      <c r="G122" s="11">
        <f>+G124+G125</f>
        <v>0</v>
      </c>
      <c r="H122" s="11">
        <f>+C122+E122</f>
        <v>518022</v>
      </c>
      <c r="I122" s="11">
        <v>0</v>
      </c>
      <c r="J122" s="11">
        <v>0</v>
      </c>
      <c r="K122" s="11">
        <f t="shared" si="45"/>
        <v>0</v>
      </c>
      <c r="L122" s="11">
        <v>0</v>
      </c>
      <c r="M122" s="11">
        <v>0</v>
      </c>
      <c r="N122" s="11">
        <f t="shared" si="46"/>
        <v>0</v>
      </c>
      <c r="P122" s="26"/>
      <c r="Q122" s="26"/>
      <c r="R122" s="26"/>
    </row>
    <row r="123" spans="1:18" customFormat="1" x14ac:dyDescent="0.25">
      <c r="A123" s="9" t="s">
        <v>245</v>
      </c>
      <c r="B123" s="10" t="s">
        <v>246</v>
      </c>
      <c r="C123" s="11">
        <v>44000</v>
      </c>
      <c r="D123" s="11">
        <v>0</v>
      </c>
      <c r="E123" s="11">
        <v>-44000</v>
      </c>
      <c r="F123" s="11">
        <f t="shared" ref="F123:F124" si="62">+C123+E123</f>
        <v>0</v>
      </c>
      <c r="G123" s="11">
        <f t="shared" si="59"/>
        <v>0</v>
      </c>
      <c r="H123" s="11">
        <f t="shared" ref="H123:H124" si="63">+C123+E123</f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P123" s="26"/>
      <c r="Q123" s="26"/>
      <c r="R123" s="26"/>
    </row>
    <row r="124" spans="1:18" customFormat="1" x14ac:dyDescent="0.25">
      <c r="A124" s="9" t="s">
        <v>247</v>
      </c>
      <c r="B124" s="10" t="s">
        <v>248</v>
      </c>
      <c r="C124" s="11">
        <v>45000</v>
      </c>
      <c r="D124" s="11">
        <v>0</v>
      </c>
      <c r="E124" s="11">
        <v>-45000</v>
      </c>
      <c r="F124" s="11">
        <f t="shared" si="62"/>
        <v>0</v>
      </c>
      <c r="G124" s="11">
        <f t="shared" si="59"/>
        <v>0</v>
      </c>
      <c r="H124" s="11">
        <f t="shared" si="63"/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P124" s="26"/>
      <c r="Q124" s="26"/>
      <c r="R124" s="26"/>
    </row>
    <row r="125" spans="1:18" s="7" customFormat="1" x14ac:dyDescent="0.25">
      <c r="A125" s="4" t="s">
        <v>249</v>
      </c>
      <c r="B125" s="5" t="s">
        <v>250</v>
      </c>
      <c r="C125" s="6">
        <f>SUM(C126:C139)</f>
        <v>4415000</v>
      </c>
      <c r="D125" s="6">
        <f t="shared" ref="D125:M125" si="64">SUM(D126:D139)</f>
        <v>0</v>
      </c>
      <c r="E125" s="6">
        <f t="shared" si="64"/>
        <v>-1241980</v>
      </c>
      <c r="F125" s="6">
        <f t="shared" si="64"/>
        <v>3173020</v>
      </c>
      <c r="G125" s="6">
        <f t="shared" si="59"/>
        <v>0</v>
      </c>
      <c r="H125" s="6">
        <f t="shared" si="64"/>
        <v>3173020</v>
      </c>
      <c r="I125" s="6">
        <f t="shared" si="64"/>
        <v>0</v>
      </c>
      <c r="J125" s="6">
        <f t="shared" si="64"/>
        <v>0</v>
      </c>
      <c r="K125" s="6">
        <f t="shared" si="45"/>
        <v>0</v>
      </c>
      <c r="L125" s="6">
        <f t="shared" si="64"/>
        <v>0</v>
      </c>
      <c r="M125" s="6">
        <f t="shared" si="64"/>
        <v>0</v>
      </c>
      <c r="N125" s="6">
        <f t="shared" si="46"/>
        <v>0</v>
      </c>
      <c r="P125" s="26"/>
      <c r="Q125" s="26"/>
      <c r="R125" s="26"/>
    </row>
    <row r="126" spans="1:18" customFormat="1" x14ac:dyDescent="0.25">
      <c r="A126" s="9" t="s">
        <v>251</v>
      </c>
      <c r="B126" s="10" t="s">
        <v>252</v>
      </c>
      <c r="C126" s="11">
        <v>344000</v>
      </c>
      <c r="D126" s="11">
        <v>0</v>
      </c>
      <c r="E126" s="11">
        <v>-344000</v>
      </c>
      <c r="F126" s="11">
        <f>+C126+E126</f>
        <v>0</v>
      </c>
      <c r="G126" s="11">
        <f t="shared" si="59"/>
        <v>0</v>
      </c>
      <c r="H126" s="11">
        <f>+C126+E126</f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P126" s="26"/>
      <c r="Q126" s="26"/>
      <c r="R126" s="26"/>
    </row>
    <row r="127" spans="1:18" customFormat="1" x14ac:dyDescent="0.25">
      <c r="A127" s="9" t="s">
        <v>253</v>
      </c>
      <c r="B127" s="10" t="s">
        <v>254</v>
      </c>
      <c r="C127" s="11">
        <v>68000</v>
      </c>
      <c r="D127" s="11">
        <v>0</v>
      </c>
      <c r="E127" s="11">
        <v>24423</v>
      </c>
      <c r="F127" s="11">
        <f t="shared" ref="F127:F139" si="65">+C127+E127</f>
        <v>92423</v>
      </c>
      <c r="G127" s="11">
        <f t="shared" si="59"/>
        <v>0</v>
      </c>
      <c r="H127" s="11">
        <f t="shared" ref="H127:H139" si="66">+C127+E127</f>
        <v>92423</v>
      </c>
      <c r="I127" s="11">
        <v>0</v>
      </c>
      <c r="J127" s="11">
        <v>0</v>
      </c>
      <c r="K127" s="11">
        <f t="shared" si="45"/>
        <v>0</v>
      </c>
      <c r="L127" s="11">
        <v>0</v>
      </c>
      <c r="M127" s="11">
        <v>0</v>
      </c>
      <c r="N127" s="11">
        <f t="shared" si="46"/>
        <v>0</v>
      </c>
      <c r="P127" s="26"/>
      <c r="Q127" s="26"/>
      <c r="R127" s="26"/>
    </row>
    <row r="128" spans="1:18" customFormat="1" x14ac:dyDescent="0.25">
      <c r="A128" s="9" t="s">
        <v>255</v>
      </c>
      <c r="B128" s="10" t="s">
        <v>256</v>
      </c>
      <c r="C128" s="11">
        <v>102000</v>
      </c>
      <c r="D128" s="11">
        <v>0</v>
      </c>
      <c r="E128" s="11">
        <v>215354</v>
      </c>
      <c r="F128" s="11">
        <f t="shared" si="65"/>
        <v>317354</v>
      </c>
      <c r="G128" s="11">
        <f t="shared" si="59"/>
        <v>0</v>
      </c>
      <c r="H128" s="11">
        <f t="shared" si="66"/>
        <v>317354</v>
      </c>
      <c r="I128" s="11">
        <v>0</v>
      </c>
      <c r="J128" s="11">
        <v>0</v>
      </c>
      <c r="K128" s="11">
        <f t="shared" si="45"/>
        <v>0</v>
      </c>
      <c r="L128" s="11">
        <v>0</v>
      </c>
      <c r="M128" s="11">
        <v>0</v>
      </c>
      <c r="N128" s="11">
        <f t="shared" si="46"/>
        <v>0</v>
      </c>
      <c r="P128" s="26"/>
      <c r="Q128" s="26"/>
      <c r="R128" s="26"/>
    </row>
    <row r="129" spans="1:18" customFormat="1" x14ac:dyDescent="0.25">
      <c r="A129" s="9" t="s">
        <v>257</v>
      </c>
      <c r="B129" s="10" t="s">
        <v>258</v>
      </c>
      <c r="C129" s="11">
        <v>458000</v>
      </c>
      <c r="D129" s="11">
        <v>0</v>
      </c>
      <c r="E129" s="11">
        <v>1174193</v>
      </c>
      <c r="F129" s="11">
        <f t="shared" si="65"/>
        <v>1632193</v>
      </c>
      <c r="G129" s="11">
        <f t="shared" si="59"/>
        <v>0</v>
      </c>
      <c r="H129" s="11">
        <f t="shared" si="66"/>
        <v>1632193</v>
      </c>
      <c r="I129" s="11">
        <v>0</v>
      </c>
      <c r="J129" s="11">
        <v>0</v>
      </c>
      <c r="K129" s="11">
        <f t="shared" si="45"/>
        <v>0</v>
      </c>
      <c r="L129" s="11">
        <v>0</v>
      </c>
      <c r="M129" s="11">
        <v>0</v>
      </c>
      <c r="N129" s="11">
        <f t="shared" si="46"/>
        <v>0</v>
      </c>
      <c r="P129" s="26"/>
      <c r="Q129" s="26"/>
      <c r="R129" s="26"/>
    </row>
    <row r="130" spans="1:18" customFormat="1" x14ac:dyDescent="0.25">
      <c r="A130" s="9" t="s">
        <v>259</v>
      </c>
      <c r="B130" s="10" t="s">
        <v>260</v>
      </c>
      <c r="C130" s="11">
        <v>191000</v>
      </c>
      <c r="D130" s="11">
        <v>0</v>
      </c>
      <c r="E130" s="11">
        <v>-191000</v>
      </c>
      <c r="F130" s="11">
        <f t="shared" si="65"/>
        <v>0</v>
      </c>
      <c r="G130" s="11">
        <f t="shared" si="59"/>
        <v>0</v>
      </c>
      <c r="H130" s="11">
        <f t="shared" si="66"/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P130" s="26"/>
      <c r="Q130" s="26"/>
      <c r="R130" s="26"/>
    </row>
    <row r="131" spans="1:18" customFormat="1" x14ac:dyDescent="0.25">
      <c r="A131" s="9" t="s">
        <v>261</v>
      </c>
      <c r="B131" s="10" t="s">
        <v>262</v>
      </c>
      <c r="C131" s="11">
        <v>24000</v>
      </c>
      <c r="D131" s="11">
        <v>0</v>
      </c>
      <c r="E131" s="11">
        <v>-24000</v>
      </c>
      <c r="F131" s="11">
        <f t="shared" si="65"/>
        <v>0</v>
      </c>
      <c r="G131" s="11">
        <f t="shared" si="59"/>
        <v>0</v>
      </c>
      <c r="H131" s="11">
        <f t="shared" si="66"/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P131" s="26"/>
      <c r="Q131" s="26"/>
      <c r="R131" s="26"/>
    </row>
    <row r="132" spans="1:18" customFormat="1" x14ac:dyDescent="0.25">
      <c r="A132" s="9" t="s">
        <v>263</v>
      </c>
      <c r="B132" s="10" t="s">
        <v>264</v>
      </c>
      <c r="C132" s="11">
        <v>30000</v>
      </c>
      <c r="D132" s="11">
        <v>0</v>
      </c>
      <c r="E132" s="11">
        <v>-30000</v>
      </c>
      <c r="F132" s="11">
        <f t="shared" si="65"/>
        <v>0</v>
      </c>
      <c r="G132" s="11">
        <f t="shared" si="59"/>
        <v>0</v>
      </c>
      <c r="H132" s="11">
        <f t="shared" si="66"/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P132" s="26"/>
      <c r="Q132" s="26"/>
      <c r="R132" s="26"/>
    </row>
    <row r="133" spans="1:18" customFormat="1" x14ac:dyDescent="0.25">
      <c r="A133" s="9" t="s">
        <v>265</v>
      </c>
      <c r="B133" s="10" t="s">
        <v>266</v>
      </c>
      <c r="C133" s="11">
        <v>538000</v>
      </c>
      <c r="D133" s="11">
        <v>0</v>
      </c>
      <c r="E133" s="11">
        <v>-538000</v>
      </c>
      <c r="F133" s="11">
        <f t="shared" si="65"/>
        <v>0</v>
      </c>
      <c r="G133" s="11">
        <f t="shared" si="59"/>
        <v>0</v>
      </c>
      <c r="H133" s="11">
        <f t="shared" si="66"/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P133" s="26"/>
      <c r="Q133" s="26"/>
      <c r="R133" s="26"/>
    </row>
    <row r="134" spans="1:18" customFormat="1" x14ac:dyDescent="0.25">
      <c r="A134" s="9" t="s">
        <v>267</v>
      </c>
      <c r="B134" s="10" t="s">
        <v>268</v>
      </c>
      <c r="C134" s="11">
        <v>212000</v>
      </c>
      <c r="D134" s="11">
        <v>0</v>
      </c>
      <c r="E134" s="11">
        <v>482450</v>
      </c>
      <c r="F134" s="11">
        <f t="shared" si="65"/>
        <v>694450</v>
      </c>
      <c r="G134" s="11">
        <f t="shared" si="59"/>
        <v>0</v>
      </c>
      <c r="H134" s="11">
        <f t="shared" si="66"/>
        <v>694450</v>
      </c>
      <c r="I134" s="11">
        <v>0</v>
      </c>
      <c r="J134" s="11">
        <v>0</v>
      </c>
      <c r="K134" s="11">
        <f t="shared" si="45"/>
        <v>0</v>
      </c>
      <c r="L134" s="11">
        <v>0</v>
      </c>
      <c r="M134" s="11">
        <v>0</v>
      </c>
      <c r="N134" s="11">
        <f t="shared" si="46"/>
        <v>0</v>
      </c>
      <c r="P134" s="26"/>
      <c r="Q134" s="26"/>
      <c r="R134" s="26"/>
    </row>
    <row r="135" spans="1:18" customFormat="1" x14ac:dyDescent="0.25">
      <c r="A135" s="9" t="s">
        <v>269</v>
      </c>
      <c r="B135" s="10" t="s">
        <v>270</v>
      </c>
      <c r="C135" s="11">
        <v>700000</v>
      </c>
      <c r="D135" s="11">
        <v>0</v>
      </c>
      <c r="E135" s="11">
        <v>-700000</v>
      </c>
      <c r="F135" s="11">
        <f t="shared" si="65"/>
        <v>0</v>
      </c>
      <c r="G135" s="11">
        <f t="shared" si="59"/>
        <v>0</v>
      </c>
      <c r="H135" s="11">
        <f t="shared" si="66"/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P135" s="26"/>
      <c r="Q135" s="26"/>
      <c r="R135" s="26"/>
    </row>
    <row r="136" spans="1:18" customFormat="1" x14ac:dyDescent="0.25">
      <c r="A136" s="9" t="s">
        <v>271</v>
      </c>
      <c r="B136" s="10" t="s">
        <v>272</v>
      </c>
      <c r="C136" s="11">
        <v>449000</v>
      </c>
      <c r="D136" s="11">
        <v>0</v>
      </c>
      <c r="E136" s="11">
        <v>-12400</v>
      </c>
      <c r="F136" s="11">
        <f t="shared" si="65"/>
        <v>436600</v>
      </c>
      <c r="G136" s="11">
        <f t="shared" si="59"/>
        <v>0</v>
      </c>
      <c r="H136" s="11">
        <f t="shared" si="66"/>
        <v>436600</v>
      </c>
      <c r="I136" s="11">
        <v>0</v>
      </c>
      <c r="J136" s="11">
        <v>0</v>
      </c>
      <c r="K136" s="11">
        <f t="shared" si="45"/>
        <v>0</v>
      </c>
      <c r="L136" s="11">
        <v>0</v>
      </c>
      <c r="M136" s="11">
        <v>0</v>
      </c>
      <c r="N136" s="11">
        <f t="shared" si="46"/>
        <v>0</v>
      </c>
      <c r="P136" s="26"/>
      <c r="Q136" s="26"/>
      <c r="R136" s="26"/>
    </row>
    <row r="137" spans="1:18" customFormat="1" x14ac:dyDescent="0.25">
      <c r="A137" s="9" t="s">
        <v>273</v>
      </c>
      <c r="B137" s="10" t="s">
        <v>274</v>
      </c>
      <c r="C137" s="11">
        <v>86000</v>
      </c>
      <c r="D137" s="11">
        <v>0</v>
      </c>
      <c r="E137" s="11">
        <v>-86000</v>
      </c>
      <c r="F137" s="11">
        <f t="shared" si="65"/>
        <v>0</v>
      </c>
      <c r="G137" s="11">
        <f t="shared" si="59"/>
        <v>0</v>
      </c>
      <c r="H137" s="11">
        <f t="shared" si="66"/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P137" s="26"/>
      <c r="Q137" s="26"/>
      <c r="R137" s="26"/>
    </row>
    <row r="138" spans="1:18" customFormat="1" x14ac:dyDescent="0.25">
      <c r="A138" s="9" t="s">
        <v>275</v>
      </c>
      <c r="B138" s="10" t="s">
        <v>276</v>
      </c>
      <c r="C138" s="11">
        <v>913000</v>
      </c>
      <c r="D138" s="11">
        <v>0</v>
      </c>
      <c r="E138" s="11">
        <v>-913000</v>
      </c>
      <c r="F138" s="11">
        <f t="shared" si="65"/>
        <v>0</v>
      </c>
      <c r="G138" s="11">
        <f t="shared" si="59"/>
        <v>0</v>
      </c>
      <c r="H138" s="11">
        <f t="shared" si="66"/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P138" s="26"/>
      <c r="Q138" s="26"/>
      <c r="R138" s="26"/>
    </row>
    <row r="139" spans="1:18" customFormat="1" x14ac:dyDescent="0.25">
      <c r="A139" s="9" t="s">
        <v>277</v>
      </c>
      <c r="B139" s="10" t="s">
        <v>278</v>
      </c>
      <c r="C139" s="11">
        <v>300000</v>
      </c>
      <c r="D139" s="11">
        <v>0</v>
      </c>
      <c r="E139" s="11">
        <v>-300000</v>
      </c>
      <c r="F139" s="11">
        <f t="shared" si="65"/>
        <v>0</v>
      </c>
      <c r="G139" s="11">
        <f t="shared" si="59"/>
        <v>0</v>
      </c>
      <c r="H139" s="11">
        <f t="shared" si="66"/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P139" s="26"/>
      <c r="Q139" s="26"/>
      <c r="R139" s="26"/>
    </row>
    <row r="140" spans="1:18" s="7" customFormat="1" x14ac:dyDescent="0.25">
      <c r="A140" s="4" t="s">
        <v>279</v>
      </c>
      <c r="B140" s="5" t="s">
        <v>280</v>
      </c>
      <c r="C140" s="6">
        <f>SUM(C141:C160)</f>
        <v>23116000</v>
      </c>
      <c r="D140" s="6">
        <f>SUM(D141:D160)</f>
        <v>0</v>
      </c>
      <c r="E140" s="6">
        <f>SUM(E141:E160)</f>
        <v>8003240</v>
      </c>
      <c r="F140" s="6">
        <f>SUM(F141:F160)</f>
        <v>31119240</v>
      </c>
      <c r="G140" s="6">
        <f t="shared" si="59"/>
        <v>0</v>
      </c>
      <c r="H140" s="6">
        <f>SUM(H141:H160)</f>
        <v>31119240</v>
      </c>
      <c r="I140" s="6">
        <f>SUM(I141:I160)</f>
        <v>0</v>
      </c>
      <c r="J140" s="6">
        <f>SUM(J141:J160)</f>
        <v>0</v>
      </c>
      <c r="K140" s="6">
        <f>+J140/H140*100</f>
        <v>0</v>
      </c>
      <c r="L140" s="6">
        <f>SUM(L141:L160)</f>
        <v>0</v>
      </c>
      <c r="M140" s="6">
        <f>SUM(M141:M160)</f>
        <v>0</v>
      </c>
      <c r="N140" s="6">
        <f t="shared" si="46"/>
        <v>0</v>
      </c>
      <c r="P140" s="26"/>
      <c r="Q140" s="26"/>
      <c r="R140" s="26"/>
    </row>
    <row r="141" spans="1:18" customFormat="1" x14ac:dyDescent="0.25">
      <c r="A141" s="9" t="s">
        <v>281</v>
      </c>
      <c r="B141" s="10" t="s">
        <v>282</v>
      </c>
      <c r="C141" s="11">
        <v>23000</v>
      </c>
      <c r="D141" s="11">
        <v>0</v>
      </c>
      <c r="E141" s="11">
        <v>-23000</v>
      </c>
      <c r="F141" s="11">
        <f>+C141+E141</f>
        <v>0</v>
      </c>
      <c r="G141" s="11">
        <f t="shared" si="59"/>
        <v>0</v>
      </c>
      <c r="H141" s="11">
        <f>+C141+E141</f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P141" s="26"/>
      <c r="Q141" s="26"/>
      <c r="R141" s="26"/>
    </row>
    <row r="142" spans="1:18" customFormat="1" x14ac:dyDescent="0.25">
      <c r="A142" s="9" t="s">
        <v>283</v>
      </c>
      <c r="B142" s="10" t="s">
        <v>284</v>
      </c>
      <c r="C142" s="11">
        <v>2166000</v>
      </c>
      <c r="D142" s="11">
        <v>0</v>
      </c>
      <c r="E142" s="11">
        <v>-1869375</v>
      </c>
      <c r="F142" s="11">
        <f t="shared" ref="F142:F160" si="67">+C142+E142</f>
        <v>296625</v>
      </c>
      <c r="G142" s="11">
        <f t="shared" si="59"/>
        <v>0</v>
      </c>
      <c r="H142" s="11">
        <f t="shared" ref="H142:H160" si="68">+C142+E142</f>
        <v>296625</v>
      </c>
      <c r="I142" s="11">
        <v>0</v>
      </c>
      <c r="J142" s="11">
        <v>0</v>
      </c>
      <c r="K142" s="11">
        <f t="shared" ref="K142:K205" si="69">+J142/H142*100</f>
        <v>0</v>
      </c>
      <c r="L142" s="11">
        <v>0</v>
      </c>
      <c r="M142" s="11">
        <v>0</v>
      </c>
      <c r="N142" s="11">
        <f t="shared" ref="N142:N205" si="70">M142/H142*100</f>
        <v>0</v>
      </c>
      <c r="P142" s="26"/>
      <c r="Q142" s="26"/>
      <c r="R142" s="26"/>
    </row>
    <row r="143" spans="1:18" customFormat="1" x14ac:dyDescent="0.25">
      <c r="A143" s="9" t="s">
        <v>285</v>
      </c>
      <c r="B143" s="10" t="s">
        <v>286</v>
      </c>
      <c r="C143" s="11">
        <v>571000</v>
      </c>
      <c r="D143" s="11">
        <v>0</v>
      </c>
      <c r="E143" s="11">
        <v>-571000</v>
      </c>
      <c r="F143" s="11">
        <f t="shared" si="67"/>
        <v>0</v>
      </c>
      <c r="G143" s="11">
        <f t="shared" si="59"/>
        <v>0</v>
      </c>
      <c r="H143" s="11">
        <f t="shared" si="68"/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P143" s="26"/>
      <c r="Q143" s="26"/>
      <c r="R143" s="26"/>
    </row>
    <row r="144" spans="1:18" customFormat="1" x14ac:dyDescent="0.25">
      <c r="A144" s="9" t="s">
        <v>287</v>
      </c>
      <c r="B144" s="10" t="s">
        <v>288</v>
      </c>
      <c r="C144" s="11">
        <v>66000</v>
      </c>
      <c r="D144" s="11">
        <v>0</v>
      </c>
      <c r="E144" s="11">
        <v>-66000</v>
      </c>
      <c r="F144" s="11">
        <f t="shared" si="67"/>
        <v>0</v>
      </c>
      <c r="G144" s="11">
        <f t="shared" si="59"/>
        <v>0</v>
      </c>
      <c r="H144" s="11">
        <f t="shared" si="68"/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P144" s="26"/>
      <c r="Q144" s="26"/>
      <c r="R144" s="26"/>
    </row>
    <row r="145" spans="1:18" customFormat="1" x14ac:dyDescent="0.25">
      <c r="A145" s="9" t="s">
        <v>289</v>
      </c>
      <c r="B145" s="10" t="s">
        <v>290</v>
      </c>
      <c r="C145" s="11">
        <v>3653000</v>
      </c>
      <c r="D145" s="11">
        <v>0</v>
      </c>
      <c r="E145" s="11">
        <v>-3653000</v>
      </c>
      <c r="F145" s="11">
        <f t="shared" si="67"/>
        <v>0</v>
      </c>
      <c r="G145" s="11">
        <f t="shared" si="59"/>
        <v>0</v>
      </c>
      <c r="H145" s="11">
        <f t="shared" si="68"/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P145" s="26"/>
      <c r="Q145" s="26"/>
      <c r="R145" s="26"/>
    </row>
    <row r="146" spans="1:18" customFormat="1" x14ac:dyDescent="0.25">
      <c r="A146" s="9" t="s">
        <v>291</v>
      </c>
      <c r="B146" s="10" t="s">
        <v>292</v>
      </c>
      <c r="C146" s="11">
        <v>130000</v>
      </c>
      <c r="D146" s="11">
        <v>0</v>
      </c>
      <c r="E146" s="11">
        <v>-130000</v>
      </c>
      <c r="F146" s="11">
        <f t="shared" si="67"/>
        <v>0</v>
      </c>
      <c r="G146" s="11">
        <f t="shared" si="59"/>
        <v>0</v>
      </c>
      <c r="H146" s="11">
        <f t="shared" si="68"/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P146" s="26"/>
      <c r="Q146" s="26"/>
      <c r="R146" s="26"/>
    </row>
    <row r="147" spans="1:18" customFormat="1" x14ac:dyDescent="0.25">
      <c r="A147" s="9" t="s">
        <v>293</v>
      </c>
      <c r="B147" s="10" t="s">
        <v>294</v>
      </c>
      <c r="C147" s="11">
        <v>143000</v>
      </c>
      <c r="D147" s="11">
        <v>0</v>
      </c>
      <c r="E147" s="11">
        <v>-143000</v>
      </c>
      <c r="F147" s="11">
        <f t="shared" si="67"/>
        <v>0</v>
      </c>
      <c r="G147" s="11">
        <f t="shared" si="59"/>
        <v>0</v>
      </c>
      <c r="H147" s="11">
        <f t="shared" si="68"/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P147" s="26"/>
      <c r="Q147" s="26"/>
      <c r="R147" s="26"/>
    </row>
    <row r="148" spans="1:18" customFormat="1" x14ac:dyDescent="0.25">
      <c r="A148" s="9" t="s">
        <v>295</v>
      </c>
      <c r="B148" s="10" t="s">
        <v>296</v>
      </c>
      <c r="C148" s="11">
        <v>1066000</v>
      </c>
      <c r="D148" s="11">
        <v>0</v>
      </c>
      <c r="E148" s="11">
        <v>-1066000</v>
      </c>
      <c r="F148" s="11">
        <f t="shared" si="67"/>
        <v>0</v>
      </c>
      <c r="G148" s="11">
        <f t="shared" si="59"/>
        <v>0</v>
      </c>
      <c r="H148" s="11">
        <f t="shared" si="68"/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P148" s="26"/>
      <c r="Q148" s="26"/>
      <c r="R148" s="26"/>
    </row>
    <row r="149" spans="1:18" customFormat="1" x14ac:dyDescent="0.25">
      <c r="A149" s="9" t="s">
        <v>297</v>
      </c>
      <c r="B149" s="10" t="s">
        <v>298</v>
      </c>
      <c r="C149" s="11">
        <v>780000</v>
      </c>
      <c r="D149" s="11">
        <v>0</v>
      </c>
      <c r="E149" s="11">
        <v>-676900</v>
      </c>
      <c r="F149" s="11">
        <f t="shared" si="67"/>
        <v>103100</v>
      </c>
      <c r="G149" s="11">
        <f t="shared" si="59"/>
        <v>0</v>
      </c>
      <c r="H149" s="11">
        <f t="shared" si="68"/>
        <v>103100</v>
      </c>
      <c r="I149" s="11">
        <v>0</v>
      </c>
      <c r="J149" s="11">
        <v>0</v>
      </c>
      <c r="K149" s="11">
        <f t="shared" si="69"/>
        <v>0</v>
      </c>
      <c r="L149" s="11">
        <v>0</v>
      </c>
      <c r="M149" s="11">
        <v>0</v>
      </c>
      <c r="N149" s="11">
        <f t="shared" si="70"/>
        <v>0</v>
      </c>
      <c r="P149" s="26"/>
      <c r="Q149" s="26"/>
      <c r="R149" s="26"/>
    </row>
    <row r="150" spans="1:18" customFormat="1" x14ac:dyDescent="0.25">
      <c r="A150" s="9" t="s">
        <v>299</v>
      </c>
      <c r="B150" s="10" t="s">
        <v>300</v>
      </c>
      <c r="C150" s="11">
        <v>40000</v>
      </c>
      <c r="D150" s="11">
        <v>0</v>
      </c>
      <c r="E150" s="11">
        <v>-40000</v>
      </c>
      <c r="F150" s="11">
        <f t="shared" si="67"/>
        <v>0</v>
      </c>
      <c r="G150" s="11">
        <f t="shared" si="59"/>
        <v>0</v>
      </c>
      <c r="H150" s="11">
        <f t="shared" si="68"/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P150" s="26"/>
      <c r="Q150" s="26"/>
      <c r="R150" s="26"/>
    </row>
    <row r="151" spans="1:18" customFormat="1" x14ac:dyDescent="0.25">
      <c r="A151" s="9" t="s">
        <v>301</v>
      </c>
      <c r="B151" s="10" t="s">
        <v>302</v>
      </c>
      <c r="C151" s="11">
        <v>530000</v>
      </c>
      <c r="D151" s="11">
        <v>0</v>
      </c>
      <c r="E151" s="11">
        <v>-530000</v>
      </c>
      <c r="F151" s="11">
        <f t="shared" si="67"/>
        <v>0</v>
      </c>
      <c r="G151" s="11">
        <f t="shared" si="59"/>
        <v>0</v>
      </c>
      <c r="H151" s="11">
        <f t="shared" si="68"/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P151" s="26"/>
      <c r="Q151" s="26"/>
      <c r="R151" s="26"/>
    </row>
    <row r="152" spans="1:18" customFormat="1" x14ac:dyDescent="0.25">
      <c r="A152" s="9" t="s">
        <v>303</v>
      </c>
      <c r="B152" s="10" t="s">
        <v>304</v>
      </c>
      <c r="C152" s="11">
        <v>1146000</v>
      </c>
      <c r="D152" s="11">
        <v>0</v>
      </c>
      <c r="E152" s="11">
        <v>-1146000</v>
      </c>
      <c r="F152" s="11">
        <f t="shared" si="67"/>
        <v>0</v>
      </c>
      <c r="G152" s="11">
        <f t="shared" si="59"/>
        <v>0</v>
      </c>
      <c r="H152" s="11">
        <f t="shared" si="68"/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P152" s="26"/>
      <c r="Q152" s="26"/>
      <c r="R152" s="26"/>
    </row>
    <row r="153" spans="1:18" customFormat="1" x14ac:dyDescent="0.25">
      <c r="A153" s="9" t="s">
        <v>305</v>
      </c>
      <c r="B153" s="10" t="s">
        <v>306</v>
      </c>
      <c r="C153" s="11">
        <v>53000</v>
      </c>
      <c r="D153" s="11">
        <v>0</v>
      </c>
      <c r="E153" s="11">
        <v>11337</v>
      </c>
      <c r="F153" s="11">
        <f t="shared" si="67"/>
        <v>64337</v>
      </c>
      <c r="G153" s="11">
        <f t="shared" si="59"/>
        <v>0</v>
      </c>
      <c r="H153" s="11">
        <f t="shared" si="68"/>
        <v>64337</v>
      </c>
      <c r="I153" s="11">
        <v>0</v>
      </c>
      <c r="J153" s="11">
        <v>0</v>
      </c>
      <c r="K153" s="11">
        <f t="shared" si="69"/>
        <v>0</v>
      </c>
      <c r="L153" s="11">
        <v>0</v>
      </c>
      <c r="M153" s="11">
        <v>0</v>
      </c>
      <c r="N153" s="11">
        <f t="shared" si="70"/>
        <v>0</v>
      </c>
      <c r="P153" s="26"/>
      <c r="Q153" s="26"/>
      <c r="R153" s="26"/>
    </row>
    <row r="154" spans="1:18" customFormat="1" x14ac:dyDescent="0.25">
      <c r="A154" s="9" t="s">
        <v>307</v>
      </c>
      <c r="B154" s="10" t="s">
        <v>308</v>
      </c>
      <c r="C154" s="11">
        <v>56000</v>
      </c>
      <c r="D154" s="11">
        <v>0</v>
      </c>
      <c r="E154" s="11">
        <v>599178</v>
      </c>
      <c r="F154" s="11">
        <f t="shared" si="67"/>
        <v>655178</v>
      </c>
      <c r="G154" s="11">
        <f t="shared" si="59"/>
        <v>0</v>
      </c>
      <c r="H154" s="11">
        <f t="shared" si="68"/>
        <v>655178</v>
      </c>
      <c r="I154" s="11">
        <v>0</v>
      </c>
      <c r="J154" s="11">
        <v>0</v>
      </c>
      <c r="K154" s="11">
        <f t="shared" si="69"/>
        <v>0</v>
      </c>
      <c r="L154" s="11">
        <v>0</v>
      </c>
      <c r="M154" s="11">
        <v>0</v>
      </c>
      <c r="N154" s="11">
        <f t="shared" si="70"/>
        <v>0</v>
      </c>
      <c r="P154" s="26"/>
      <c r="Q154" s="26"/>
      <c r="R154" s="26"/>
    </row>
    <row r="155" spans="1:18" customFormat="1" x14ac:dyDescent="0.25">
      <c r="A155" s="9" t="s">
        <v>309</v>
      </c>
      <c r="B155" s="10" t="s">
        <v>310</v>
      </c>
      <c r="C155" s="11">
        <v>229000</v>
      </c>
      <c r="D155" s="11">
        <v>0</v>
      </c>
      <c r="E155" s="11">
        <v>-229000</v>
      </c>
      <c r="F155" s="11">
        <f t="shared" si="67"/>
        <v>0</v>
      </c>
      <c r="G155" s="11">
        <f t="shared" si="59"/>
        <v>0</v>
      </c>
      <c r="H155" s="11">
        <f t="shared" si="68"/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P155" s="26"/>
      <c r="Q155" s="26"/>
      <c r="R155" s="26"/>
    </row>
    <row r="156" spans="1:18" customFormat="1" x14ac:dyDescent="0.25">
      <c r="A156" s="9" t="s">
        <v>311</v>
      </c>
      <c r="B156" s="10" t="s">
        <v>312</v>
      </c>
      <c r="C156" s="11">
        <v>100000</v>
      </c>
      <c r="D156" s="11">
        <v>0</v>
      </c>
      <c r="E156" s="11">
        <v>-100000</v>
      </c>
      <c r="F156" s="11">
        <f t="shared" si="67"/>
        <v>0</v>
      </c>
      <c r="G156" s="11">
        <f>+G157+G159</f>
        <v>0</v>
      </c>
      <c r="H156" s="11">
        <f t="shared" si="68"/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P156" s="26"/>
      <c r="Q156" s="26"/>
      <c r="R156" s="26"/>
    </row>
    <row r="157" spans="1:18" customFormat="1" x14ac:dyDescent="0.25">
      <c r="A157" s="9" t="s">
        <v>313</v>
      </c>
      <c r="B157" s="10" t="s">
        <v>314</v>
      </c>
      <c r="C157" s="11">
        <v>682000</v>
      </c>
      <c r="D157" s="11">
        <v>0</v>
      </c>
      <c r="E157" s="11">
        <v>-682000</v>
      </c>
      <c r="F157" s="11">
        <f t="shared" si="67"/>
        <v>0</v>
      </c>
      <c r="G157" s="11">
        <f>+G159+G160</f>
        <v>0</v>
      </c>
      <c r="H157" s="11">
        <f t="shared" si="68"/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P157" s="26"/>
      <c r="Q157" s="26"/>
      <c r="R157" s="26"/>
    </row>
    <row r="158" spans="1:18" customFormat="1" x14ac:dyDescent="0.25">
      <c r="A158" s="10" t="s">
        <v>493</v>
      </c>
      <c r="B158" s="10" t="s">
        <v>494</v>
      </c>
      <c r="C158" s="11">
        <v>0</v>
      </c>
      <c r="D158" s="11">
        <v>0</v>
      </c>
      <c r="E158" s="11">
        <v>30000000</v>
      </c>
      <c r="F158" s="11">
        <f t="shared" si="67"/>
        <v>30000000</v>
      </c>
      <c r="G158" s="11">
        <v>0</v>
      </c>
      <c r="H158" s="11">
        <f t="shared" si="68"/>
        <v>30000000</v>
      </c>
      <c r="I158" s="11">
        <v>0</v>
      </c>
      <c r="J158" s="11">
        <v>0</v>
      </c>
      <c r="K158" s="11">
        <f t="shared" si="69"/>
        <v>0</v>
      </c>
      <c r="L158" s="11">
        <v>0</v>
      </c>
      <c r="M158" s="11">
        <v>0</v>
      </c>
      <c r="N158" s="11">
        <f t="shared" si="70"/>
        <v>0</v>
      </c>
      <c r="P158" s="26"/>
      <c r="Q158" s="26"/>
      <c r="R158" s="26"/>
    </row>
    <row r="159" spans="1:18" customFormat="1" x14ac:dyDescent="0.25">
      <c r="A159" s="9" t="s">
        <v>315</v>
      </c>
      <c r="B159" s="10" t="s">
        <v>316</v>
      </c>
      <c r="C159" s="11">
        <v>8682000</v>
      </c>
      <c r="D159" s="11">
        <v>0</v>
      </c>
      <c r="E159" s="11">
        <v>-8682000</v>
      </c>
      <c r="F159" s="11">
        <f t="shared" si="67"/>
        <v>0</v>
      </c>
      <c r="G159" s="11">
        <f t="shared" si="59"/>
        <v>0</v>
      </c>
      <c r="H159" s="11">
        <f t="shared" si="68"/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P159" s="26"/>
      <c r="Q159" s="26"/>
      <c r="R159" s="26"/>
    </row>
    <row r="160" spans="1:18" customFormat="1" x14ac:dyDescent="0.25">
      <c r="A160" s="9" t="s">
        <v>317</v>
      </c>
      <c r="B160" s="10" t="s">
        <v>318</v>
      </c>
      <c r="C160" s="11">
        <v>3000000</v>
      </c>
      <c r="D160" s="11">
        <v>0</v>
      </c>
      <c r="E160" s="11">
        <v>-3000000</v>
      </c>
      <c r="F160" s="11">
        <f t="shared" si="67"/>
        <v>0</v>
      </c>
      <c r="G160" s="11">
        <f t="shared" si="59"/>
        <v>0</v>
      </c>
      <c r="H160" s="11">
        <f t="shared" si="68"/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P160" s="26"/>
      <c r="Q160" s="26"/>
      <c r="R160" s="26"/>
    </row>
    <row r="161" spans="1:18" s="7" customFormat="1" x14ac:dyDescent="0.25">
      <c r="A161" s="4" t="s">
        <v>319</v>
      </c>
      <c r="B161" s="5" t="s">
        <v>320</v>
      </c>
      <c r="C161" s="6">
        <f>+C162</f>
        <v>251000</v>
      </c>
      <c r="D161" s="6">
        <f t="shared" ref="D161:M161" si="71">+D162</f>
        <v>0</v>
      </c>
      <c r="E161" s="6">
        <f t="shared" si="71"/>
        <v>1332645</v>
      </c>
      <c r="F161" s="6">
        <f t="shared" si="71"/>
        <v>1583645</v>
      </c>
      <c r="G161" s="6">
        <f t="shared" si="59"/>
        <v>0</v>
      </c>
      <c r="H161" s="6">
        <f t="shared" si="71"/>
        <v>1583645</v>
      </c>
      <c r="I161" s="6">
        <f t="shared" si="71"/>
        <v>0</v>
      </c>
      <c r="J161" s="6">
        <f t="shared" si="71"/>
        <v>0</v>
      </c>
      <c r="K161" s="6">
        <f t="shared" si="69"/>
        <v>0</v>
      </c>
      <c r="L161" s="6">
        <f t="shared" si="71"/>
        <v>0</v>
      </c>
      <c r="M161" s="6">
        <f t="shared" si="71"/>
        <v>0</v>
      </c>
      <c r="N161" s="6">
        <f t="shared" si="70"/>
        <v>0</v>
      </c>
      <c r="P161" s="26"/>
      <c r="Q161" s="26"/>
      <c r="R161" s="26"/>
    </row>
    <row r="162" spans="1:18" customFormat="1" x14ac:dyDescent="0.25">
      <c r="A162" s="9" t="s">
        <v>321</v>
      </c>
      <c r="B162" s="10" t="s">
        <v>322</v>
      </c>
      <c r="C162" s="11">
        <v>251000</v>
      </c>
      <c r="D162" s="11">
        <v>0</v>
      </c>
      <c r="E162" s="11">
        <v>1332645</v>
      </c>
      <c r="F162" s="11">
        <f>+C162+E162</f>
        <v>1583645</v>
      </c>
      <c r="G162" s="11">
        <f t="shared" si="59"/>
        <v>0</v>
      </c>
      <c r="H162" s="11">
        <f>+C162+E162</f>
        <v>1583645</v>
      </c>
      <c r="I162" s="11">
        <v>0</v>
      </c>
      <c r="J162" s="11">
        <v>0</v>
      </c>
      <c r="K162" s="11">
        <f t="shared" si="69"/>
        <v>0</v>
      </c>
      <c r="L162" s="11">
        <v>0</v>
      </c>
      <c r="M162" s="11">
        <v>0</v>
      </c>
      <c r="N162" s="11">
        <f t="shared" si="70"/>
        <v>0</v>
      </c>
      <c r="P162" s="26"/>
      <c r="Q162" s="26"/>
      <c r="R162" s="26"/>
    </row>
    <row r="163" spans="1:18" s="7" customFormat="1" x14ac:dyDescent="0.25">
      <c r="A163" s="4" t="s">
        <v>323</v>
      </c>
      <c r="B163" s="5" t="s">
        <v>324</v>
      </c>
      <c r="C163" s="6">
        <f>SUM(C164:C173)</f>
        <v>8581000</v>
      </c>
      <c r="D163" s="6">
        <f t="shared" ref="D163:M163" si="72">SUM(D164:D173)</f>
        <v>0</v>
      </c>
      <c r="E163" s="6">
        <f t="shared" si="72"/>
        <v>-8220060</v>
      </c>
      <c r="F163" s="6">
        <f t="shared" si="72"/>
        <v>360940</v>
      </c>
      <c r="G163" s="6">
        <f t="shared" si="59"/>
        <v>0</v>
      </c>
      <c r="H163" s="6">
        <f t="shared" si="72"/>
        <v>360940</v>
      </c>
      <c r="I163" s="6">
        <f t="shared" si="72"/>
        <v>0</v>
      </c>
      <c r="J163" s="6">
        <f t="shared" si="72"/>
        <v>0</v>
      </c>
      <c r="K163" s="6">
        <f t="shared" si="69"/>
        <v>0</v>
      </c>
      <c r="L163" s="6">
        <f t="shared" si="72"/>
        <v>0</v>
      </c>
      <c r="M163" s="6">
        <f t="shared" si="72"/>
        <v>0</v>
      </c>
      <c r="N163" s="6">
        <f t="shared" si="70"/>
        <v>0</v>
      </c>
      <c r="P163" s="26"/>
      <c r="Q163" s="26"/>
      <c r="R163" s="26"/>
    </row>
    <row r="164" spans="1:18" customFormat="1" x14ac:dyDescent="0.25">
      <c r="A164" s="9" t="s">
        <v>325</v>
      </c>
      <c r="B164" s="10" t="s">
        <v>326</v>
      </c>
      <c r="C164" s="11">
        <v>943000</v>
      </c>
      <c r="D164" s="11">
        <v>0</v>
      </c>
      <c r="E164" s="11">
        <v>-943000</v>
      </c>
      <c r="F164" s="11">
        <f>+C164+E164</f>
        <v>0</v>
      </c>
      <c r="G164" s="11">
        <f t="shared" si="59"/>
        <v>0</v>
      </c>
      <c r="H164" s="11">
        <f>+C164+E164</f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P164" s="26"/>
      <c r="Q164" s="26"/>
      <c r="R164" s="26"/>
    </row>
    <row r="165" spans="1:18" customFormat="1" x14ac:dyDescent="0.25">
      <c r="A165" s="9" t="s">
        <v>327</v>
      </c>
      <c r="B165" s="10" t="s">
        <v>328</v>
      </c>
      <c r="C165" s="11">
        <v>1325000</v>
      </c>
      <c r="D165" s="11">
        <v>0</v>
      </c>
      <c r="E165" s="11">
        <v>-1325000</v>
      </c>
      <c r="F165" s="11">
        <f t="shared" ref="F165:F173" si="73">+C165+E165</f>
        <v>0</v>
      </c>
      <c r="G165" s="11">
        <f t="shared" si="59"/>
        <v>0</v>
      </c>
      <c r="H165" s="11">
        <f t="shared" ref="H165:H173" si="74">+C165+E165</f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P165" s="26"/>
      <c r="Q165" s="26"/>
      <c r="R165" s="26"/>
    </row>
    <row r="166" spans="1:18" customFormat="1" x14ac:dyDescent="0.25">
      <c r="A166" s="9" t="s">
        <v>329</v>
      </c>
      <c r="B166" s="10" t="s">
        <v>330</v>
      </c>
      <c r="C166" s="11">
        <v>3893000</v>
      </c>
      <c r="D166" s="11">
        <v>0</v>
      </c>
      <c r="E166" s="11">
        <v>-3893000</v>
      </c>
      <c r="F166" s="11">
        <f t="shared" si="73"/>
        <v>0</v>
      </c>
      <c r="G166" s="11">
        <f t="shared" si="59"/>
        <v>0</v>
      </c>
      <c r="H166" s="11">
        <f t="shared" si="74"/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P166" s="26"/>
      <c r="Q166" s="26"/>
      <c r="R166" s="26"/>
    </row>
    <row r="167" spans="1:18" customFormat="1" x14ac:dyDescent="0.25">
      <c r="A167" s="9" t="s">
        <v>331</v>
      </c>
      <c r="B167" s="10" t="s">
        <v>332</v>
      </c>
      <c r="C167" s="11">
        <v>747000</v>
      </c>
      <c r="D167" s="11">
        <v>0</v>
      </c>
      <c r="E167" s="11">
        <v>-747000</v>
      </c>
      <c r="F167" s="11">
        <f t="shared" si="73"/>
        <v>0</v>
      </c>
      <c r="G167" s="11">
        <f t="shared" si="59"/>
        <v>0</v>
      </c>
      <c r="H167" s="11">
        <f t="shared" si="74"/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P167" s="26"/>
      <c r="Q167" s="26"/>
      <c r="R167" s="26"/>
    </row>
    <row r="168" spans="1:18" customFormat="1" x14ac:dyDescent="0.25">
      <c r="A168" s="9" t="s">
        <v>333</v>
      </c>
      <c r="B168" s="10" t="s">
        <v>334</v>
      </c>
      <c r="C168" s="11">
        <v>351000</v>
      </c>
      <c r="D168" s="11">
        <v>0</v>
      </c>
      <c r="E168" s="11">
        <v>-351000</v>
      </c>
      <c r="F168" s="11">
        <f t="shared" si="73"/>
        <v>0</v>
      </c>
      <c r="G168" s="11">
        <f t="shared" si="59"/>
        <v>0</v>
      </c>
      <c r="H168" s="11">
        <f t="shared" si="74"/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P168" s="26"/>
      <c r="Q168" s="26"/>
      <c r="R168" s="26"/>
    </row>
    <row r="169" spans="1:18" customFormat="1" x14ac:dyDescent="0.25">
      <c r="A169" s="9" t="s">
        <v>335</v>
      </c>
      <c r="B169" s="10" t="s">
        <v>336</v>
      </c>
      <c r="C169" s="11">
        <v>340000</v>
      </c>
      <c r="D169" s="11">
        <v>0</v>
      </c>
      <c r="E169" s="11">
        <v>-340000</v>
      </c>
      <c r="F169" s="11">
        <f t="shared" si="73"/>
        <v>0</v>
      </c>
      <c r="G169" s="11">
        <f t="shared" si="59"/>
        <v>0</v>
      </c>
      <c r="H169" s="11">
        <f t="shared" si="74"/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P169" s="26"/>
      <c r="Q169" s="26"/>
      <c r="R169" s="26"/>
    </row>
    <row r="170" spans="1:18" customFormat="1" x14ac:dyDescent="0.25">
      <c r="A170" s="9" t="s">
        <v>337</v>
      </c>
      <c r="B170" s="10" t="s">
        <v>338</v>
      </c>
      <c r="C170" s="11">
        <v>345000</v>
      </c>
      <c r="D170" s="11">
        <v>0</v>
      </c>
      <c r="E170" s="11">
        <v>15940</v>
      </c>
      <c r="F170" s="11">
        <f t="shared" si="73"/>
        <v>360940</v>
      </c>
      <c r="G170" s="11">
        <f t="shared" si="59"/>
        <v>0</v>
      </c>
      <c r="H170" s="11">
        <f t="shared" si="74"/>
        <v>360940</v>
      </c>
      <c r="I170" s="11">
        <v>0</v>
      </c>
      <c r="J170" s="11">
        <v>0</v>
      </c>
      <c r="K170" s="11">
        <f t="shared" si="69"/>
        <v>0</v>
      </c>
      <c r="L170" s="11">
        <v>0</v>
      </c>
      <c r="M170" s="11">
        <v>0</v>
      </c>
      <c r="N170" s="11">
        <f t="shared" si="70"/>
        <v>0</v>
      </c>
      <c r="P170" s="26"/>
      <c r="Q170" s="26"/>
      <c r="R170" s="26"/>
    </row>
    <row r="171" spans="1:18" customFormat="1" x14ac:dyDescent="0.25">
      <c r="A171" s="9" t="s">
        <v>339</v>
      </c>
      <c r="B171" s="10" t="s">
        <v>340</v>
      </c>
      <c r="C171" s="11">
        <v>25000</v>
      </c>
      <c r="D171" s="11">
        <v>0</v>
      </c>
      <c r="E171" s="11">
        <v>-25000</v>
      </c>
      <c r="F171" s="11">
        <f t="shared" si="73"/>
        <v>0</v>
      </c>
      <c r="G171" s="11">
        <f t="shared" si="59"/>
        <v>0</v>
      </c>
      <c r="H171" s="11">
        <f t="shared" si="74"/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P171" s="26"/>
      <c r="Q171" s="26"/>
      <c r="R171" s="26"/>
    </row>
    <row r="172" spans="1:18" customFormat="1" x14ac:dyDescent="0.25">
      <c r="A172" s="9" t="s">
        <v>341</v>
      </c>
      <c r="B172" s="10" t="s">
        <v>342</v>
      </c>
      <c r="C172" s="11">
        <v>442000</v>
      </c>
      <c r="D172" s="11">
        <v>0</v>
      </c>
      <c r="E172" s="11">
        <v>-442000</v>
      </c>
      <c r="F172" s="11">
        <f t="shared" si="73"/>
        <v>0</v>
      </c>
      <c r="G172" s="11">
        <f t="shared" si="59"/>
        <v>0</v>
      </c>
      <c r="H172" s="11">
        <f t="shared" si="74"/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P172" s="26"/>
      <c r="Q172" s="26"/>
      <c r="R172" s="26"/>
    </row>
    <row r="173" spans="1:18" customFormat="1" x14ac:dyDescent="0.25">
      <c r="A173" s="9" t="s">
        <v>343</v>
      </c>
      <c r="B173" s="10" t="s">
        <v>344</v>
      </c>
      <c r="C173" s="11">
        <v>170000</v>
      </c>
      <c r="D173" s="11">
        <v>0</v>
      </c>
      <c r="E173" s="11">
        <v>-170000</v>
      </c>
      <c r="F173" s="11">
        <f t="shared" si="73"/>
        <v>0</v>
      </c>
      <c r="G173" s="11">
        <f t="shared" si="59"/>
        <v>0</v>
      </c>
      <c r="H173" s="11">
        <f t="shared" si="74"/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P173" s="26"/>
      <c r="Q173" s="26"/>
      <c r="R173" s="26"/>
    </row>
    <row r="174" spans="1:18" s="7" customFormat="1" x14ac:dyDescent="0.25">
      <c r="A174" s="4" t="s">
        <v>345</v>
      </c>
      <c r="B174" s="5" t="s">
        <v>346</v>
      </c>
      <c r="C174" s="6">
        <f>+C175</f>
        <v>2025000</v>
      </c>
      <c r="D174" s="6">
        <f t="shared" ref="D174:M174" si="75">+D175</f>
        <v>0</v>
      </c>
      <c r="E174" s="6">
        <f t="shared" si="75"/>
        <v>-1514745</v>
      </c>
      <c r="F174" s="6">
        <f t="shared" si="75"/>
        <v>510255</v>
      </c>
      <c r="G174" s="6">
        <f t="shared" si="59"/>
        <v>0</v>
      </c>
      <c r="H174" s="6">
        <f t="shared" si="75"/>
        <v>510255</v>
      </c>
      <c r="I174" s="6">
        <f t="shared" si="75"/>
        <v>0</v>
      </c>
      <c r="J174" s="6">
        <f t="shared" si="75"/>
        <v>0</v>
      </c>
      <c r="K174" s="6">
        <f t="shared" si="69"/>
        <v>0</v>
      </c>
      <c r="L174" s="6">
        <f t="shared" si="75"/>
        <v>0</v>
      </c>
      <c r="M174" s="6">
        <f t="shared" si="75"/>
        <v>0</v>
      </c>
      <c r="N174" s="6">
        <f t="shared" si="70"/>
        <v>0</v>
      </c>
      <c r="P174" s="26"/>
      <c r="Q174" s="26"/>
      <c r="R174" s="26"/>
    </row>
    <row r="175" spans="1:18" s="7" customFormat="1" x14ac:dyDescent="0.25">
      <c r="A175" s="4" t="s">
        <v>347</v>
      </c>
      <c r="B175" s="5" t="s">
        <v>348</v>
      </c>
      <c r="C175" s="6">
        <f>SUM(C176:C181)</f>
        <v>2025000</v>
      </c>
      <c r="D175" s="6">
        <f>SUM(D176:D181)</f>
        <v>0</v>
      </c>
      <c r="E175" s="6">
        <f t="shared" ref="E175:M175" si="76">SUM(E176:E181)</f>
        <v>-1514745</v>
      </c>
      <c r="F175" s="6">
        <f t="shared" si="76"/>
        <v>510255</v>
      </c>
      <c r="G175" s="6">
        <f t="shared" si="59"/>
        <v>0</v>
      </c>
      <c r="H175" s="6">
        <f t="shared" si="76"/>
        <v>510255</v>
      </c>
      <c r="I175" s="6">
        <f t="shared" si="76"/>
        <v>0</v>
      </c>
      <c r="J175" s="6">
        <f t="shared" si="76"/>
        <v>0</v>
      </c>
      <c r="K175" s="6">
        <f t="shared" si="69"/>
        <v>0</v>
      </c>
      <c r="L175" s="6">
        <f t="shared" si="76"/>
        <v>0</v>
      </c>
      <c r="M175" s="6">
        <f t="shared" si="76"/>
        <v>0</v>
      </c>
      <c r="N175" s="6">
        <f t="shared" si="70"/>
        <v>0</v>
      </c>
      <c r="P175" s="26"/>
      <c r="Q175" s="26"/>
      <c r="R175" s="26"/>
    </row>
    <row r="176" spans="1:18" customFormat="1" x14ac:dyDescent="0.25">
      <c r="A176" s="9" t="s">
        <v>349</v>
      </c>
      <c r="B176" s="10" t="s">
        <v>350</v>
      </c>
      <c r="C176" s="11">
        <v>31000</v>
      </c>
      <c r="D176" s="11">
        <v>0</v>
      </c>
      <c r="E176" s="11">
        <v>479255</v>
      </c>
      <c r="F176" s="11">
        <f>+C176+E176</f>
        <v>510255</v>
      </c>
      <c r="G176" s="11">
        <f t="shared" si="59"/>
        <v>0</v>
      </c>
      <c r="H176" s="11">
        <f>+C176+E176</f>
        <v>510255</v>
      </c>
      <c r="I176" s="11">
        <v>0</v>
      </c>
      <c r="J176" s="11">
        <v>0</v>
      </c>
      <c r="K176" s="11">
        <f t="shared" si="69"/>
        <v>0</v>
      </c>
      <c r="L176" s="11">
        <v>0</v>
      </c>
      <c r="M176" s="11">
        <v>0</v>
      </c>
      <c r="N176" s="11">
        <f t="shared" si="70"/>
        <v>0</v>
      </c>
      <c r="P176" s="26"/>
      <c r="Q176" s="26"/>
      <c r="R176" s="26"/>
    </row>
    <row r="177" spans="1:18" customFormat="1" x14ac:dyDescent="0.25">
      <c r="A177" s="9" t="s">
        <v>351</v>
      </c>
      <c r="B177" s="10" t="s">
        <v>352</v>
      </c>
      <c r="C177" s="11">
        <v>376000</v>
      </c>
      <c r="D177" s="11">
        <v>0</v>
      </c>
      <c r="E177" s="11">
        <v>-376000</v>
      </c>
      <c r="F177" s="11">
        <f t="shared" ref="F177:F181" si="77">+C177+E177</f>
        <v>0</v>
      </c>
      <c r="G177" s="11">
        <f t="shared" si="59"/>
        <v>0</v>
      </c>
      <c r="H177" s="11">
        <f t="shared" ref="H177:H181" si="78">+C177+E177</f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P177" s="26"/>
      <c r="Q177" s="26"/>
      <c r="R177" s="26"/>
    </row>
    <row r="178" spans="1:18" customFormat="1" x14ac:dyDescent="0.25">
      <c r="A178" s="9" t="s">
        <v>353</v>
      </c>
      <c r="B178" s="10" t="s">
        <v>354</v>
      </c>
      <c r="C178" s="11">
        <v>33000</v>
      </c>
      <c r="D178" s="11">
        <v>0</v>
      </c>
      <c r="E178" s="11">
        <v>-33000</v>
      </c>
      <c r="F178" s="11">
        <f t="shared" si="77"/>
        <v>0</v>
      </c>
      <c r="G178" s="11">
        <f t="shared" si="59"/>
        <v>0</v>
      </c>
      <c r="H178" s="11">
        <f t="shared" si="78"/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P178" s="26"/>
      <c r="Q178" s="26"/>
      <c r="R178" s="26"/>
    </row>
    <row r="179" spans="1:18" customFormat="1" x14ac:dyDescent="0.25">
      <c r="A179" s="9" t="s">
        <v>355</v>
      </c>
      <c r="B179" s="10" t="s">
        <v>356</v>
      </c>
      <c r="C179" s="11">
        <v>920000</v>
      </c>
      <c r="D179" s="11">
        <v>0</v>
      </c>
      <c r="E179" s="11">
        <v>-920000</v>
      </c>
      <c r="F179" s="11">
        <f t="shared" si="77"/>
        <v>0</v>
      </c>
      <c r="G179" s="11">
        <f t="shared" ref="G179:G213" si="79">+G180+G181</f>
        <v>0</v>
      </c>
      <c r="H179" s="11">
        <f t="shared" si="78"/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P179" s="26"/>
      <c r="Q179" s="26"/>
      <c r="R179" s="26"/>
    </row>
    <row r="180" spans="1:18" customFormat="1" x14ac:dyDescent="0.25">
      <c r="A180" s="9" t="s">
        <v>357</v>
      </c>
      <c r="B180" s="10" t="s">
        <v>358</v>
      </c>
      <c r="C180" s="11">
        <v>364000</v>
      </c>
      <c r="D180" s="11">
        <v>0</v>
      </c>
      <c r="E180" s="11">
        <v>-364000</v>
      </c>
      <c r="F180" s="11">
        <f t="shared" si="77"/>
        <v>0</v>
      </c>
      <c r="G180" s="11">
        <f t="shared" si="79"/>
        <v>0</v>
      </c>
      <c r="H180" s="11">
        <f t="shared" si="78"/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P180" s="26"/>
      <c r="Q180" s="26"/>
      <c r="R180" s="26"/>
    </row>
    <row r="181" spans="1:18" customFormat="1" x14ac:dyDescent="0.25">
      <c r="A181" s="9" t="s">
        <v>359</v>
      </c>
      <c r="B181" s="10" t="s">
        <v>360</v>
      </c>
      <c r="C181" s="11">
        <v>301000</v>
      </c>
      <c r="D181" s="11">
        <v>0</v>
      </c>
      <c r="E181" s="11">
        <v>-301000</v>
      </c>
      <c r="F181" s="11">
        <f t="shared" si="77"/>
        <v>0</v>
      </c>
      <c r="G181" s="11">
        <f t="shared" si="79"/>
        <v>0</v>
      </c>
      <c r="H181" s="11">
        <f t="shared" si="78"/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P181" s="26"/>
      <c r="Q181" s="26"/>
      <c r="R181" s="26"/>
    </row>
    <row r="182" spans="1:18" s="7" customFormat="1" x14ac:dyDescent="0.25">
      <c r="A182" s="4" t="s">
        <v>361</v>
      </c>
      <c r="B182" s="5" t="s">
        <v>362</v>
      </c>
      <c r="C182" s="6">
        <f>+C183+C186+C201+C221</f>
        <v>1815151000</v>
      </c>
      <c r="D182" s="6">
        <f t="shared" ref="D182:M182" si="80">+D183+D186+D201+D221</f>
        <v>0</v>
      </c>
      <c r="E182" s="6">
        <f t="shared" si="80"/>
        <v>36625433</v>
      </c>
      <c r="F182" s="6">
        <f t="shared" si="80"/>
        <v>1851776433</v>
      </c>
      <c r="G182" s="6">
        <f t="shared" si="79"/>
        <v>0</v>
      </c>
      <c r="H182" s="6">
        <f t="shared" si="80"/>
        <v>1851776433</v>
      </c>
      <c r="I182" s="6">
        <f t="shared" si="80"/>
        <v>204080496</v>
      </c>
      <c r="J182" s="6">
        <f t="shared" si="80"/>
        <v>1463021818</v>
      </c>
      <c r="K182" s="6">
        <f t="shared" si="69"/>
        <v>79.006395800696524</v>
      </c>
      <c r="L182" s="6">
        <f t="shared" si="80"/>
        <v>107261621</v>
      </c>
      <c r="M182" s="6">
        <f t="shared" si="80"/>
        <v>795527669</v>
      </c>
      <c r="N182" s="6">
        <f t="shared" si="70"/>
        <v>42.960243732619098</v>
      </c>
      <c r="P182" s="26"/>
      <c r="Q182" s="26"/>
      <c r="R182" s="26"/>
    </row>
    <row r="183" spans="1:18" s="7" customFormat="1" x14ac:dyDescent="0.25">
      <c r="A183" s="4" t="s">
        <v>363</v>
      </c>
      <c r="B183" s="5" t="s">
        <v>364</v>
      </c>
      <c r="C183" s="6">
        <f>+C184</f>
        <v>36000000</v>
      </c>
      <c r="D183" s="6">
        <f t="shared" ref="D183:M184" si="81">+D184</f>
        <v>0</v>
      </c>
      <c r="E183" s="6">
        <f t="shared" si="81"/>
        <v>-16000000</v>
      </c>
      <c r="F183" s="6">
        <f t="shared" si="81"/>
        <v>20000000</v>
      </c>
      <c r="G183" s="6">
        <f t="shared" si="79"/>
        <v>0</v>
      </c>
      <c r="H183" s="6">
        <f t="shared" si="81"/>
        <v>20000000</v>
      </c>
      <c r="I183" s="6">
        <f t="shared" si="81"/>
        <v>0</v>
      </c>
      <c r="J183" s="6">
        <f t="shared" si="81"/>
        <v>0</v>
      </c>
      <c r="K183" s="6">
        <f t="shared" si="69"/>
        <v>0</v>
      </c>
      <c r="L183" s="6">
        <f t="shared" si="81"/>
        <v>0</v>
      </c>
      <c r="M183" s="6">
        <f t="shared" si="81"/>
        <v>0</v>
      </c>
      <c r="N183" s="6">
        <f t="shared" si="70"/>
        <v>0</v>
      </c>
      <c r="P183" s="26"/>
      <c r="Q183" s="26"/>
      <c r="R183" s="26"/>
    </row>
    <row r="184" spans="1:18" s="7" customFormat="1" x14ac:dyDescent="0.25">
      <c r="A184" s="4" t="s">
        <v>365</v>
      </c>
      <c r="B184" s="5" t="s">
        <v>366</v>
      </c>
      <c r="C184" s="6">
        <f>+C185</f>
        <v>36000000</v>
      </c>
      <c r="D184" s="6">
        <f t="shared" si="81"/>
        <v>0</v>
      </c>
      <c r="E184" s="6">
        <f t="shared" si="81"/>
        <v>-16000000</v>
      </c>
      <c r="F184" s="6">
        <f t="shared" si="81"/>
        <v>20000000</v>
      </c>
      <c r="G184" s="6">
        <f t="shared" si="79"/>
        <v>0</v>
      </c>
      <c r="H184" s="6">
        <f t="shared" si="81"/>
        <v>20000000</v>
      </c>
      <c r="I184" s="6">
        <f t="shared" si="81"/>
        <v>0</v>
      </c>
      <c r="J184" s="6">
        <f t="shared" si="81"/>
        <v>0</v>
      </c>
      <c r="K184" s="6">
        <f t="shared" si="69"/>
        <v>0</v>
      </c>
      <c r="L184" s="6">
        <f t="shared" si="81"/>
        <v>0</v>
      </c>
      <c r="M184" s="6">
        <f t="shared" si="81"/>
        <v>0</v>
      </c>
      <c r="N184" s="6">
        <f t="shared" si="70"/>
        <v>0</v>
      </c>
      <c r="P184" s="26"/>
      <c r="Q184" s="26"/>
      <c r="R184" s="26"/>
    </row>
    <row r="185" spans="1:18" customFormat="1" x14ac:dyDescent="0.25">
      <c r="A185" s="9" t="s">
        <v>367</v>
      </c>
      <c r="B185" s="10" t="s">
        <v>368</v>
      </c>
      <c r="C185" s="11">
        <v>36000000</v>
      </c>
      <c r="D185" s="11">
        <v>0</v>
      </c>
      <c r="E185" s="11">
        <v>-16000000</v>
      </c>
      <c r="F185" s="11">
        <f>+C185+E185</f>
        <v>20000000</v>
      </c>
      <c r="G185" s="11">
        <f t="shared" si="79"/>
        <v>0</v>
      </c>
      <c r="H185" s="11">
        <f>+C185+E185</f>
        <v>20000000</v>
      </c>
      <c r="I185" s="11">
        <v>0</v>
      </c>
      <c r="J185" s="11">
        <v>0</v>
      </c>
      <c r="K185" s="11">
        <f t="shared" si="69"/>
        <v>0</v>
      </c>
      <c r="L185" s="11">
        <v>0</v>
      </c>
      <c r="M185" s="11">
        <v>0</v>
      </c>
      <c r="N185" s="11">
        <f>M185/H185*100</f>
        <v>0</v>
      </c>
      <c r="P185" s="26"/>
      <c r="Q185" s="26"/>
      <c r="R185" s="26"/>
    </row>
    <row r="186" spans="1:18" s="7" customFormat="1" x14ac:dyDescent="0.25">
      <c r="A186" s="4" t="s">
        <v>369</v>
      </c>
      <c r="B186" s="5" t="s">
        <v>370</v>
      </c>
      <c r="C186" s="6">
        <f>+C188+C197+C199</f>
        <v>388037000</v>
      </c>
      <c r="D186" s="6">
        <f>+D188+D197+D199</f>
        <v>0</v>
      </c>
      <c r="E186" s="6">
        <f t="shared" ref="E186:M186" si="82">+E188+E197+E199</f>
        <v>-7291996</v>
      </c>
      <c r="F186" s="6">
        <f t="shared" si="82"/>
        <v>380745004</v>
      </c>
      <c r="G186" s="6">
        <f t="shared" si="79"/>
        <v>0</v>
      </c>
      <c r="H186" s="6">
        <f t="shared" si="82"/>
        <v>380745004</v>
      </c>
      <c r="I186" s="6">
        <f t="shared" si="82"/>
        <v>201195</v>
      </c>
      <c r="J186" s="6">
        <f t="shared" si="82"/>
        <v>354828974</v>
      </c>
      <c r="K186" s="6">
        <f t="shared" si="69"/>
        <v>93.193336819200908</v>
      </c>
      <c r="L186" s="6">
        <f t="shared" si="82"/>
        <v>199550</v>
      </c>
      <c r="M186" s="6">
        <f t="shared" si="82"/>
        <v>354827329</v>
      </c>
      <c r="N186" s="6">
        <f t="shared" si="70"/>
        <v>93.19290477150949</v>
      </c>
      <c r="P186" s="26"/>
      <c r="Q186" s="26"/>
      <c r="R186" s="26"/>
    </row>
    <row r="187" spans="1:18" s="7" customFormat="1" x14ac:dyDescent="0.25">
      <c r="A187" s="4" t="s">
        <v>371</v>
      </c>
      <c r="B187" s="5" t="s">
        <v>372</v>
      </c>
      <c r="C187" s="6">
        <f>+C188+C197</f>
        <v>383682000</v>
      </c>
      <c r="D187" s="6">
        <f>+D188+D197</f>
        <v>0</v>
      </c>
      <c r="E187" s="6">
        <f t="shared" ref="E187:M187" si="83">+E188+E197</f>
        <v>-7291682</v>
      </c>
      <c r="F187" s="6">
        <f t="shared" si="83"/>
        <v>376390318</v>
      </c>
      <c r="G187" s="6">
        <f>+G188+G190</f>
        <v>0</v>
      </c>
      <c r="H187" s="6">
        <f t="shared" si="83"/>
        <v>376390318</v>
      </c>
      <c r="I187" s="6">
        <f t="shared" si="83"/>
        <v>201195</v>
      </c>
      <c r="J187" s="6">
        <f t="shared" si="83"/>
        <v>354828974</v>
      </c>
      <c r="K187" s="6">
        <f t="shared" si="69"/>
        <v>94.271546591695284</v>
      </c>
      <c r="L187" s="6">
        <f t="shared" si="83"/>
        <v>199550</v>
      </c>
      <c r="M187" s="6">
        <f t="shared" si="83"/>
        <v>354827329</v>
      </c>
      <c r="N187" s="6">
        <f t="shared" si="70"/>
        <v>94.271109545384206</v>
      </c>
      <c r="P187" s="26"/>
      <c r="Q187" s="26"/>
      <c r="R187" s="26"/>
    </row>
    <row r="188" spans="1:18" s="7" customFormat="1" x14ac:dyDescent="0.25">
      <c r="A188" s="4" t="s">
        <v>373</v>
      </c>
      <c r="B188" s="5" t="s">
        <v>374</v>
      </c>
      <c r="C188" s="6">
        <f>+C189+C190+C192</f>
        <v>377824000</v>
      </c>
      <c r="D188" s="6">
        <f>+D189+D190+D192</f>
        <v>0</v>
      </c>
      <c r="E188" s="6">
        <f>+E189+E190+E192</f>
        <v>-7291682</v>
      </c>
      <c r="F188" s="6">
        <f>+F189+F190+F192</f>
        <v>370532318</v>
      </c>
      <c r="G188" s="6">
        <f>+G190+G191</f>
        <v>0</v>
      </c>
      <c r="H188" s="6">
        <f>+H189+H190+H192</f>
        <v>370532318</v>
      </c>
      <c r="I188" s="6">
        <f>+I189+I190+I192</f>
        <v>0</v>
      </c>
      <c r="J188" s="6">
        <f>+J189+J190+J192</f>
        <v>352851300</v>
      </c>
      <c r="K188" s="6">
        <f t="shared" si="69"/>
        <v>95.228211645495392</v>
      </c>
      <c r="L188" s="6">
        <f>+L189+L190+L192</f>
        <v>0</v>
      </c>
      <c r="M188" s="6">
        <f>+M189+M190+M192</f>
        <v>352851300</v>
      </c>
      <c r="N188" s="6">
        <f t="shared" si="70"/>
        <v>95.228211645495392</v>
      </c>
      <c r="P188" s="26"/>
      <c r="Q188" s="26"/>
      <c r="R188" s="26"/>
    </row>
    <row r="189" spans="1:18" s="7" customFormat="1" x14ac:dyDescent="0.25">
      <c r="A189" s="10" t="s">
        <v>495</v>
      </c>
      <c r="B189" s="10" t="s">
        <v>496</v>
      </c>
      <c r="C189" s="11">
        <v>0</v>
      </c>
      <c r="D189" s="11">
        <v>0</v>
      </c>
      <c r="E189" s="11">
        <v>1500590</v>
      </c>
      <c r="F189" s="11">
        <f>+C189+E189</f>
        <v>1500590</v>
      </c>
      <c r="G189" s="11">
        <f>+G191+G192</f>
        <v>0</v>
      </c>
      <c r="H189" s="11">
        <f>+C189+E189</f>
        <v>1500590</v>
      </c>
      <c r="I189" s="11">
        <v>0</v>
      </c>
      <c r="J189" s="11">
        <v>0</v>
      </c>
      <c r="K189" s="11">
        <f t="shared" si="69"/>
        <v>0</v>
      </c>
      <c r="L189" s="11">
        <v>0</v>
      </c>
      <c r="M189" s="11">
        <v>0</v>
      </c>
      <c r="N189" s="11">
        <f>+M189/H189*100</f>
        <v>0</v>
      </c>
      <c r="P189" s="26"/>
      <c r="Q189" s="26"/>
      <c r="R189" s="26"/>
    </row>
    <row r="190" spans="1:18" s="7" customFormat="1" x14ac:dyDescent="0.25">
      <c r="A190" s="4" t="s">
        <v>375</v>
      </c>
      <c r="B190" s="5" t="s">
        <v>376</v>
      </c>
      <c r="C190" s="6">
        <f>+C191</f>
        <v>26658000</v>
      </c>
      <c r="D190" s="6">
        <f>+D191</f>
        <v>0</v>
      </c>
      <c r="E190" s="6">
        <f t="shared" ref="E190:M190" si="84">+E191</f>
        <v>1344400</v>
      </c>
      <c r="F190" s="6">
        <f t="shared" si="84"/>
        <v>28002400</v>
      </c>
      <c r="G190" s="6">
        <f t="shared" si="79"/>
        <v>0</v>
      </c>
      <c r="H190" s="6">
        <f t="shared" si="84"/>
        <v>28002400</v>
      </c>
      <c r="I190" s="6">
        <f t="shared" si="84"/>
        <v>0</v>
      </c>
      <c r="J190" s="6">
        <f t="shared" si="84"/>
        <v>23966800</v>
      </c>
      <c r="K190" s="6">
        <f t="shared" si="69"/>
        <v>85.588378139016655</v>
      </c>
      <c r="L190" s="6">
        <f t="shared" si="84"/>
        <v>0</v>
      </c>
      <c r="M190" s="6">
        <f t="shared" si="84"/>
        <v>23966800</v>
      </c>
      <c r="N190" s="6">
        <f t="shared" si="70"/>
        <v>85.588378139016655</v>
      </c>
      <c r="P190" s="26"/>
      <c r="Q190" s="26"/>
      <c r="R190" s="26"/>
    </row>
    <row r="191" spans="1:18" customFormat="1" x14ac:dyDescent="0.25">
      <c r="A191" s="9" t="s">
        <v>377</v>
      </c>
      <c r="B191" s="10" t="s">
        <v>378</v>
      </c>
      <c r="C191" s="11">
        <v>26658000</v>
      </c>
      <c r="D191" s="11">
        <v>0</v>
      </c>
      <c r="E191" s="11">
        <v>1344400</v>
      </c>
      <c r="F191" s="11">
        <f>+C191+E191</f>
        <v>28002400</v>
      </c>
      <c r="G191" s="11">
        <f t="shared" si="79"/>
        <v>0</v>
      </c>
      <c r="H191" s="11">
        <f>+C191+E191</f>
        <v>28002400</v>
      </c>
      <c r="I191" s="11">
        <v>0</v>
      </c>
      <c r="J191" s="11">
        <v>23966800</v>
      </c>
      <c r="K191" s="11">
        <f t="shared" si="69"/>
        <v>85.588378139016655</v>
      </c>
      <c r="L191" s="11">
        <v>0</v>
      </c>
      <c r="M191" s="11">
        <v>23966800</v>
      </c>
      <c r="N191" s="11">
        <f>M191/H191*100</f>
        <v>85.588378139016655</v>
      </c>
      <c r="P191" s="26"/>
      <c r="Q191" s="26"/>
      <c r="R191" s="26"/>
    </row>
    <row r="192" spans="1:18" s="7" customFormat="1" x14ac:dyDescent="0.25">
      <c r="A192" s="4" t="s">
        <v>379</v>
      </c>
      <c r="B192" s="5" t="s">
        <v>380</v>
      </c>
      <c r="C192" s="6">
        <f>SUM(C193:C196)</f>
        <v>351166000</v>
      </c>
      <c r="D192" s="6">
        <f>SUM(D193:D196)</f>
        <v>0</v>
      </c>
      <c r="E192" s="6">
        <f t="shared" ref="E192:M192" si="85">SUM(E193:E196)</f>
        <v>-10136672</v>
      </c>
      <c r="F192" s="6">
        <f t="shared" si="85"/>
        <v>341029328</v>
      </c>
      <c r="G192" s="6">
        <f t="shared" si="79"/>
        <v>0</v>
      </c>
      <c r="H192" s="6">
        <f t="shared" si="85"/>
        <v>341029328</v>
      </c>
      <c r="I192" s="6">
        <f t="shared" si="85"/>
        <v>0</v>
      </c>
      <c r="J192" s="6">
        <f t="shared" si="85"/>
        <v>328884500</v>
      </c>
      <c r="K192" s="6">
        <f t="shared" si="69"/>
        <v>96.43877314856627</v>
      </c>
      <c r="L192" s="6">
        <f t="shared" si="85"/>
        <v>0</v>
      </c>
      <c r="M192" s="6">
        <f t="shared" si="85"/>
        <v>328884500</v>
      </c>
      <c r="N192" s="6">
        <f t="shared" si="70"/>
        <v>96.43877314856627</v>
      </c>
      <c r="P192" s="26"/>
      <c r="Q192" s="26"/>
      <c r="R192" s="26"/>
    </row>
    <row r="193" spans="1:18" customFormat="1" x14ac:dyDescent="0.25">
      <c r="A193" s="9" t="s">
        <v>381</v>
      </c>
      <c r="B193" s="10" t="s">
        <v>382</v>
      </c>
      <c r="C193" s="11">
        <v>56750000</v>
      </c>
      <c r="D193" s="11">
        <v>0</v>
      </c>
      <c r="E193" s="11">
        <v>-177534</v>
      </c>
      <c r="F193" s="11">
        <f>+C193+E193</f>
        <v>56572466</v>
      </c>
      <c r="G193" s="11">
        <f t="shared" si="79"/>
        <v>0</v>
      </c>
      <c r="H193" s="11">
        <f>+C193+E193</f>
        <v>56572466</v>
      </c>
      <c r="I193" s="11">
        <v>0</v>
      </c>
      <c r="J193" s="11">
        <v>55993121</v>
      </c>
      <c r="K193" s="11">
        <f t="shared" si="69"/>
        <v>98.975924082927548</v>
      </c>
      <c r="L193" s="11">
        <v>0</v>
      </c>
      <c r="M193" s="11">
        <v>55993121</v>
      </c>
      <c r="N193" s="11">
        <f t="shared" si="70"/>
        <v>98.975924082927548</v>
      </c>
      <c r="P193" s="26"/>
      <c r="Q193" s="26"/>
      <c r="R193" s="26"/>
    </row>
    <row r="194" spans="1:18" customFormat="1" x14ac:dyDescent="0.25">
      <c r="A194" s="9" t="s">
        <v>383</v>
      </c>
      <c r="B194" s="10" t="s">
        <v>384</v>
      </c>
      <c r="C194" s="11">
        <v>92257000</v>
      </c>
      <c r="D194" s="11">
        <v>0</v>
      </c>
      <c r="E194" s="11">
        <v>-530302</v>
      </c>
      <c r="F194" s="11">
        <f t="shared" ref="F194:F196" si="86">+C194+E194</f>
        <v>91726698</v>
      </c>
      <c r="G194" s="11">
        <f t="shared" si="79"/>
        <v>0</v>
      </c>
      <c r="H194" s="11">
        <f t="shared" ref="H194:H196" si="87">+C194+E194</f>
        <v>91726698</v>
      </c>
      <c r="I194" s="11">
        <v>0</v>
      </c>
      <c r="J194" s="11">
        <v>81517137</v>
      </c>
      <c r="K194" s="11">
        <f t="shared" si="69"/>
        <v>88.869586257209434</v>
      </c>
      <c r="L194" s="11">
        <v>0</v>
      </c>
      <c r="M194" s="11">
        <v>81517137</v>
      </c>
      <c r="N194" s="11">
        <f t="shared" si="70"/>
        <v>88.869586257209434</v>
      </c>
      <c r="P194" s="26"/>
      <c r="Q194" s="26"/>
      <c r="R194" s="26"/>
    </row>
    <row r="195" spans="1:18" customFormat="1" x14ac:dyDescent="0.25">
      <c r="A195" s="9" t="s">
        <v>385</v>
      </c>
      <c r="B195" s="10" t="s">
        <v>386</v>
      </c>
      <c r="C195" s="11">
        <v>178618000</v>
      </c>
      <c r="D195" s="11">
        <v>0</v>
      </c>
      <c r="E195" s="11">
        <v>-421074</v>
      </c>
      <c r="F195" s="11">
        <f t="shared" si="86"/>
        <v>178196926</v>
      </c>
      <c r="G195" s="11">
        <f t="shared" si="79"/>
        <v>0</v>
      </c>
      <c r="H195" s="11">
        <f t="shared" si="87"/>
        <v>178196926</v>
      </c>
      <c r="I195" s="11">
        <v>0</v>
      </c>
      <c r="J195" s="11">
        <v>177208931</v>
      </c>
      <c r="K195" s="11">
        <f t="shared" si="69"/>
        <v>99.445560020491044</v>
      </c>
      <c r="L195" s="11">
        <v>0</v>
      </c>
      <c r="M195" s="11">
        <v>177208931</v>
      </c>
      <c r="N195" s="11">
        <f t="shared" si="70"/>
        <v>99.445560020491044</v>
      </c>
      <c r="P195" s="26"/>
      <c r="Q195" s="26"/>
      <c r="R195" s="26"/>
    </row>
    <row r="196" spans="1:18" customFormat="1" x14ac:dyDescent="0.25">
      <c r="A196" s="9" t="s">
        <v>387</v>
      </c>
      <c r="B196" s="10" t="s">
        <v>388</v>
      </c>
      <c r="C196" s="11">
        <v>23541000</v>
      </c>
      <c r="D196" s="11">
        <v>0</v>
      </c>
      <c r="E196" s="11">
        <v>-9007762</v>
      </c>
      <c r="F196" s="11">
        <f t="shared" si="86"/>
        <v>14533238</v>
      </c>
      <c r="G196" s="11">
        <f t="shared" si="79"/>
        <v>0</v>
      </c>
      <c r="H196" s="11">
        <f t="shared" si="87"/>
        <v>14533238</v>
      </c>
      <c r="I196" s="11">
        <v>0</v>
      </c>
      <c r="J196" s="11">
        <v>14165311</v>
      </c>
      <c r="K196" s="11">
        <f t="shared" si="69"/>
        <v>97.468375595307805</v>
      </c>
      <c r="L196" s="11">
        <v>0</v>
      </c>
      <c r="M196" s="11">
        <v>14165311</v>
      </c>
      <c r="N196" s="11">
        <f t="shared" si="70"/>
        <v>97.468375595307805</v>
      </c>
      <c r="P196" s="26"/>
      <c r="Q196" s="26"/>
      <c r="R196" s="26"/>
    </row>
    <row r="197" spans="1:18" s="7" customFormat="1" x14ac:dyDescent="0.25">
      <c r="A197" s="4" t="s">
        <v>389</v>
      </c>
      <c r="B197" s="5" t="s">
        <v>390</v>
      </c>
      <c r="C197" s="6">
        <f>+C198</f>
        <v>5858000</v>
      </c>
      <c r="D197" s="6">
        <f t="shared" ref="D197:M197" si="88">+D198</f>
        <v>0</v>
      </c>
      <c r="E197" s="6">
        <f t="shared" si="88"/>
        <v>0</v>
      </c>
      <c r="F197" s="6">
        <f t="shared" si="88"/>
        <v>5858000</v>
      </c>
      <c r="G197" s="6">
        <f t="shared" si="79"/>
        <v>0</v>
      </c>
      <c r="H197" s="6">
        <f t="shared" si="88"/>
        <v>5858000</v>
      </c>
      <c r="I197" s="6">
        <f t="shared" si="88"/>
        <v>201195</v>
      </c>
      <c r="J197" s="6">
        <f t="shared" si="88"/>
        <v>1977674</v>
      </c>
      <c r="K197" s="6">
        <f t="shared" si="69"/>
        <v>33.760225332878115</v>
      </c>
      <c r="L197" s="6">
        <f t="shared" si="88"/>
        <v>199550</v>
      </c>
      <c r="M197" s="6">
        <f t="shared" si="88"/>
        <v>1976029</v>
      </c>
      <c r="N197" s="6">
        <f t="shared" si="70"/>
        <v>33.732144076476608</v>
      </c>
      <c r="P197" s="26"/>
      <c r="Q197" s="26"/>
      <c r="R197" s="26"/>
    </row>
    <row r="198" spans="1:18" customFormat="1" x14ac:dyDescent="0.25">
      <c r="A198" s="9" t="s">
        <v>391</v>
      </c>
      <c r="B198" s="10" t="s">
        <v>392</v>
      </c>
      <c r="C198" s="11">
        <v>5858000</v>
      </c>
      <c r="D198" s="11">
        <v>0</v>
      </c>
      <c r="E198" s="11">
        <v>0</v>
      </c>
      <c r="F198" s="11">
        <f>+C198+E198</f>
        <v>5858000</v>
      </c>
      <c r="G198" s="11">
        <f t="shared" si="79"/>
        <v>0</v>
      </c>
      <c r="H198" s="11">
        <f>+C198+E198</f>
        <v>5858000</v>
      </c>
      <c r="I198" s="11">
        <v>201195</v>
      </c>
      <c r="J198" s="11">
        <v>1977674</v>
      </c>
      <c r="K198" s="11">
        <f t="shared" si="69"/>
        <v>33.760225332878115</v>
      </c>
      <c r="L198" s="11">
        <v>199550</v>
      </c>
      <c r="M198" s="11">
        <v>1976029</v>
      </c>
      <c r="N198" s="11">
        <f t="shared" si="70"/>
        <v>33.732144076476608</v>
      </c>
      <c r="P198" s="26"/>
      <c r="Q198" s="26"/>
      <c r="R198" s="26"/>
    </row>
    <row r="199" spans="1:18" s="7" customFormat="1" x14ac:dyDescent="0.25">
      <c r="A199" s="4" t="s">
        <v>393</v>
      </c>
      <c r="B199" s="5" t="s">
        <v>394</v>
      </c>
      <c r="C199" s="6">
        <f>+C200</f>
        <v>4355000</v>
      </c>
      <c r="D199" s="6">
        <f t="shared" ref="D199:M199" si="89">+D200</f>
        <v>0</v>
      </c>
      <c r="E199" s="6">
        <f t="shared" si="89"/>
        <v>-314</v>
      </c>
      <c r="F199" s="6">
        <f t="shared" si="89"/>
        <v>4354686</v>
      </c>
      <c r="G199" s="6">
        <f t="shared" si="79"/>
        <v>0</v>
      </c>
      <c r="H199" s="6">
        <f t="shared" si="89"/>
        <v>4354686</v>
      </c>
      <c r="I199" s="6">
        <f t="shared" si="89"/>
        <v>0</v>
      </c>
      <c r="J199" s="6">
        <f t="shared" si="89"/>
        <v>0</v>
      </c>
      <c r="K199" s="6">
        <f t="shared" si="69"/>
        <v>0</v>
      </c>
      <c r="L199" s="6">
        <f t="shared" si="89"/>
        <v>0</v>
      </c>
      <c r="M199" s="6">
        <f t="shared" si="89"/>
        <v>0</v>
      </c>
      <c r="N199" s="6">
        <f t="shared" si="70"/>
        <v>0</v>
      </c>
      <c r="P199" s="26"/>
      <c r="Q199" s="26"/>
      <c r="R199" s="26"/>
    </row>
    <row r="200" spans="1:18" customFormat="1" x14ac:dyDescent="0.25">
      <c r="A200" s="9" t="s">
        <v>395</v>
      </c>
      <c r="B200" s="10" t="s">
        <v>396</v>
      </c>
      <c r="C200" s="11">
        <v>4355000</v>
      </c>
      <c r="D200" s="11">
        <v>0</v>
      </c>
      <c r="E200" s="11">
        <v>-314</v>
      </c>
      <c r="F200" s="11">
        <f>+C200+E200</f>
        <v>4354686</v>
      </c>
      <c r="G200" s="11">
        <f t="shared" si="79"/>
        <v>0</v>
      </c>
      <c r="H200" s="11">
        <f>+C200+E200</f>
        <v>4354686</v>
      </c>
      <c r="I200" s="11">
        <v>0</v>
      </c>
      <c r="J200" s="11">
        <v>0</v>
      </c>
      <c r="K200" s="11">
        <f t="shared" si="69"/>
        <v>0</v>
      </c>
      <c r="L200" s="11">
        <v>0</v>
      </c>
      <c r="M200" s="11">
        <v>0</v>
      </c>
      <c r="N200" s="11">
        <f t="shared" si="70"/>
        <v>0</v>
      </c>
      <c r="P200" s="26"/>
      <c r="Q200" s="26"/>
      <c r="R200" s="26"/>
    </row>
    <row r="201" spans="1:18" s="7" customFormat="1" x14ac:dyDescent="0.25">
      <c r="A201" s="4" t="s">
        <v>397</v>
      </c>
      <c r="B201" s="5" t="s">
        <v>398</v>
      </c>
      <c r="C201" s="6">
        <f>+C202+C204+C210+C214+C217</f>
        <v>964312000</v>
      </c>
      <c r="D201" s="6">
        <f t="shared" ref="D201:M201" si="90">+D202+D204+D210+D214+D217</f>
        <v>0</v>
      </c>
      <c r="E201" s="6">
        <f t="shared" si="90"/>
        <v>63108531</v>
      </c>
      <c r="F201" s="6">
        <f t="shared" si="90"/>
        <v>1027420531</v>
      </c>
      <c r="G201" s="6">
        <f t="shared" si="79"/>
        <v>0</v>
      </c>
      <c r="H201" s="6">
        <f t="shared" si="90"/>
        <v>1027420531</v>
      </c>
      <c r="I201" s="6">
        <f t="shared" si="90"/>
        <v>92395285</v>
      </c>
      <c r="J201" s="6">
        <f t="shared" si="90"/>
        <v>697970514</v>
      </c>
      <c r="K201" s="6">
        <f t="shared" si="69"/>
        <v>67.934257973281632</v>
      </c>
      <c r="L201" s="6">
        <f t="shared" si="90"/>
        <v>74589017</v>
      </c>
      <c r="M201" s="6">
        <f t="shared" si="90"/>
        <v>405795117</v>
      </c>
      <c r="N201" s="6">
        <f t="shared" si="70"/>
        <v>39.496496785501748</v>
      </c>
      <c r="P201" s="26"/>
      <c r="Q201" s="26"/>
      <c r="R201" s="26"/>
    </row>
    <row r="202" spans="1:18" s="7" customFormat="1" x14ac:dyDescent="0.25">
      <c r="A202" s="4" t="s">
        <v>399</v>
      </c>
      <c r="B202" s="5" t="s">
        <v>400</v>
      </c>
      <c r="C202" s="6">
        <f>+C203</f>
        <v>3584000</v>
      </c>
      <c r="D202" s="6">
        <f t="shared" ref="D202:M202" si="91">+D203</f>
        <v>0</v>
      </c>
      <c r="E202" s="6">
        <f t="shared" si="91"/>
        <v>-3584000</v>
      </c>
      <c r="F202" s="6">
        <f t="shared" si="91"/>
        <v>0</v>
      </c>
      <c r="G202" s="6">
        <f t="shared" si="79"/>
        <v>0</v>
      </c>
      <c r="H202" s="6">
        <f t="shared" si="91"/>
        <v>0</v>
      </c>
      <c r="I202" s="6">
        <f t="shared" si="91"/>
        <v>0</v>
      </c>
      <c r="J202" s="6">
        <f t="shared" si="91"/>
        <v>0</v>
      </c>
      <c r="K202" s="6">
        <v>0</v>
      </c>
      <c r="L202" s="6">
        <f t="shared" si="91"/>
        <v>0</v>
      </c>
      <c r="M202" s="6">
        <f t="shared" si="91"/>
        <v>0</v>
      </c>
      <c r="N202" s="6">
        <v>0</v>
      </c>
      <c r="P202" s="26"/>
      <c r="Q202" s="26"/>
      <c r="R202" s="26"/>
    </row>
    <row r="203" spans="1:18" customFormat="1" x14ac:dyDescent="0.25">
      <c r="A203" s="9" t="s">
        <v>401</v>
      </c>
      <c r="B203" s="10" t="s">
        <v>402</v>
      </c>
      <c r="C203" s="11">
        <v>3584000</v>
      </c>
      <c r="D203" s="11">
        <v>0</v>
      </c>
      <c r="E203" s="11">
        <v>-3584000</v>
      </c>
      <c r="F203" s="11">
        <f>+C203+E203</f>
        <v>0</v>
      </c>
      <c r="G203" s="11">
        <f t="shared" si="79"/>
        <v>0</v>
      </c>
      <c r="H203" s="11">
        <f>+C203+E203</f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P203" s="26"/>
      <c r="Q203" s="26"/>
      <c r="R203" s="26"/>
    </row>
    <row r="204" spans="1:18" s="7" customFormat="1" x14ac:dyDescent="0.25">
      <c r="A204" s="4" t="s">
        <v>403</v>
      </c>
      <c r="B204" s="5" t="s">
        <v>404</v>
      </c>
      <c r="C204" s="6">
        <f>SUM(C205:C209)</f>
        <v>485796000</v>
      </c>
      <c r="D204" s="6">
        <f t="shared" ref="D204:M204" si="92">SUM(D205:D209)</f>
        <v>0</v>
      </c>
      <c r="E204" s="6">
        <f t="shared" si="92"/>
        <v>146350346</v>
      </c>
      <c r="F204" s="6">
        <f t="shared" si="92"/>
        <v>632146346</v>
      </c>
      <c r="G204" s="6">
        <f t="shared" si="79"/>
        <v>0</v>
      </c>
      <c r="H204" s="6">
        <f t="shared" si="92"/>
        <v>632146346</v>
      </c>
      <c r="I204" s="6">
        <f t="shared" si="92"/>
        <v>81404166</v>
      </c>
      <c r="J204" s="6">
        <f t="shared" si="92"/>
        <v>422901270</v>
      </c>
      <c r="K204" s="6">
        <f t="shared" si="69"/>
        <v>66.899266708725065</v>
      </c>
      <c r="L204" s="6">
        <f t="shared" si="92"/>
        <v>61035995</v>
      </c>
      <c r="M204" s="6">
        <f t="shared" si="92"/>
        <v>281773172</v>
      </c>
      <c r="N204" s="6">
        <f t="shared" si="70"/>
        <v>44.574041087631308</v>
      </c>
      <c r="P204" s="26"/>
      <c r="Q204" s="26"/>
      <c r="R204" s="26"/>
    </row>
    <row r="205" spans="1:18" customFormat="1" x14ac:dyDescent="0.25">
      <c r="A205" s="9" t="s">
        <v>405</v>
      </c>
      <c r="B205" s="10" t="s">
        <v>406</v>
      </c>
      <c r="C205" s="11">
        <v>157060000</v>
      </c>
      <c r="D205" s="11">
        <v>0</v>
      </c>
      <c r="E205" s="11">
        <v>68228934</v>
      </c>
      <c r="F205" s="11">
        <f>+C205+E205</f>
        <v>225288934</v>
      </c>
      <c r="G205" s="11">
        <f t="shared" si="79"/>
        <v>0</v>
      </c>
      <c r="H205" s="11">
        <f>+C205+E205</f>
        <v>225288934</v>
      </c>
      <c r="I205" s="11">
        <v>57937500</v>
      </c>
      <c r="J205" s="11">
        <v>200885511</v>
      </c>
      <c r="K205" s="11">
        <f t="shared" si="69"/>
        <v>89.167944218689414</v>
      </c>
      <c r="L205" s="11">
        <v>13125000</v>
      </c>
      <c r="M205" s="11">
        <v>134635511</v>
      </c>
      <c r="N205" s="11">
        <f t="shared" si="70"/>
        <v>59.761262397379888</v>
      </c>
      <c r="P205" s="26"/>
      <c r="Q205" s="26"/>
      <c r="R205" s="26"/>
    </row>
    <row r="206" spans="1:18" customFormat="1" x14ac:dyDescent="0.25">
      <c r="A206" s="9" t="s">
        <v>407</v>
      </c>
      <c r="B206" s="10" t="s">
        <v>408</v>
      </c>
      <c r="C206" s="11">
        <v>18000000</v>
      </c>
      <c r="D206" s="11">
        <v>0</v>
      </c>
      <c r="E206" s="11">
        <v>-18000000</v>
      </c>
      <c r="F206" s="11">
        <f t="shared" ref="F206:F209" si="93">+C206+E206</f>
        <v>0</v>
      </c>
      <c r="G206" s="11">
        <f t="shared" si="79"/>
        <v>0</v>
      </c>
      <c r="H206" s="11">
        <f t="shared" ref="H206:H209" si="94">+C206+E206</f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P206" s="26"/>
      <c r="Q206" s="26"/>
      <c r="R206" s="26"/>
    </row>
    <row r="207" spans="1:18" customFormat="1" x14ac:dyDescent="0.25">
      <c r="A207" s="9" t="s">
        <v>409</v>
      </c>
      <c r="B207" s="10" t="s">
        <v>410</v>
      </c>
      <c r="C207" s="11">
        <v>145976000</v>
      </c>
      <c r="D207" s="11">
        <v>0</v>
      </c>
      <c r="E207" s="11">
        <v>15449720</v>
      </c>
      <c r="F207" s="11">
        <f t="shared" si="93"/>
        <v>161425720</v>
      </c>
      <c r="G207" s="11">
        <f t="shared" si="79"/>
        <v>0</v>
      </c>
      <c r="H207" s="11">
        <f t="shared" si="94"/>
        <v>161425720</v>
      </c>
      <c r="I207" s="11">
        <v>0</v>
      </c>
      <c r="J207" s="11">
        <v>35099093</v>
      </c>
      <c r="K207" s="11">
        <f t="shared" ref="K207:K245" si="95">+J207/H207*100</f>
        <v>21.743185038914493</v>
      </c>
      <c r="L207" s="11">
        <v>31910995</v>
      </c>
      <c r="M207" s="11">
        <v>31910995</v>
      </c>
      <c r="N207" s="11">
        <f t="shared" ref="N207:N245" si="96">M207/H207*100</f>
        <v>19.768222189128227</v>
      </c>
      <c r="P207" s="26"/>
      <c r="Q207" s="26"/>
      <c r="R207" s="26"/>
    </row>
    <row r="208" spans="1:18" customFormat="1" x14ac:dyDescent="0.25">
      <c r="A208" s="9" t="s">
        <v>411</v>
      </c>
      <c r="B208" s="10" t="s">
        <v>412</v>
      </c>
      <c r="C208" s="11">
        <v>760000</v>
      </c>
      <c r="D208" s="11">
        <v>0</v>
      </c>
      <c r="E208" s="11">
        <v>-760000</v>
      </c>
      <c r="F208" s="11">
        <f t="shared" si="93"/>
        <v>0</v>
      </c>
      <c r="G208" s="11">
        <f t="shared" si="79"/>
        <v>0</v>
      </c>
      <c r="H208" s="11">
        <f t="shared" si="94"/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P208" s="26"/>
      <c r="Q208" s="26"/>
      <c r="R208" s="26"/>
    </row>
    <row r="209" spans="1:19" x14ac:dyDescent="0.25">
      <c r="A209" s="9" t="s">
        <v>413</v>
      </c>
      <c r="B209" s="10" t="s">
        <v>414</v>
      </c>
      <c r="C209" s="11">
        <v>164000000</v>
      </c>
      <c r="D209" s="11">
        <v>0</v>
      </c>
      <c r="E209" s="11">
        <v>81431692</v>
      </c>
      <c r="F209" s="11">
        <f t="shared" si="93"/>
        <v>245431692</v>
      </c>
      <c r="G209" s="11">
        <f t="shared" si="79"/>
        <v>0</v>
      </c>
      <c r="H209" s="11">
        <f t="shared" si="94"/>
        <v>245431692</v>
      </c>
      <c r="I209" s="11">
        <v>23466666</v>
      </c>
      <c r="J209" s="11">
        <v>186916666</v>
      </c>
      <c r="K209" s="11">
        <f t="shared" si="95"/>
        <v>76.158325144089375</v>
      </c>
      <c r="L209" s="11">
        <v>16000000</v>
      </c>
      <c r="M209" s="11">
        <v>115226666</v>
      </c>
      <c r="N209" s="11">
        <f t="shared" si="96"/>
        <v>46.948568483975571</v>
      </c>
      <c r="P209" s="26"/>
      <c r="Q209" s="26"/>
      <c r="R209" s="26"/>
      <c r="S209"/>
    </row>
    <row r="210" spans="1:19" s="7" customFormat="1" x14ac:dyDescent="0.25">
      <c r="A210" s="4" t="s">
        <v>415</v>
      </c>
      <c r="B210" s="5" t="s">
        <v>416</v>
      </c>
      <c r="C210" s="6">
        <f>SUM(C211:C213)</f>
        <v>93719000</v>
      </c>
      <c r="D210" s="6">
        <f t="shared" ref="D210:M210" si="97">SUM(D211:D213)</f>
        <v>0</v>
      </c>
      <c r="E210" s="6">
        <f t="shared" si="97"/>
        <v>-41801320</v>
      </c>
      <c r="F210" s="6">
        <f t="shared" si="97"/>
        <v>51917680</v>
      </c>
      <c r="G210" s="6">
        <f t="shared" si="79"/>
        <v>0</v>
      </c>
      <c r="H210" s="6">
        <f t="shared" si="97"/>
        <v>51917680</v>
      </c>
      <c r="I210" s="6">
        <f t="shared" si="97"/>
        <v>566320</v>
      </c>
      <c r="J210" s="6">
        <f t="shared" si="97"/>
        <v>19497143</v>
      </c>
      <c r="K210" s="6">
        <f t="shared" si="95"/>
        <v>37.553956571248946</v>
      </c>
      <c r="L210" s="6">
        <f t="shared" si="97"/>
        <v>566320</v>
      </c>
      <c r="M210" s="6">
        <f t="shared" si="97"/>
        <v>19497143</v>
      </c>
      <c r="N210" s="6">
        <f t="shared" si="96"/>
        <v>37.553956571248946</v>
      </c>
      <c r="P210" s="26"/>
      <c r="Q210" s="26"/>
      <c r="R210" s="26"/>
    </row>
    <row r="211" spans="1:19" x14ac:dyDescent="0.25">
      <c r="A211" s="9" t="s">
        <v>417</v>
      </c>
      <c r="B211" s="10" t="s">
        <v>418</v>
      </c>
      <c r="C211" s="11">
        <v>14708000</v>
      </c>
      <c r="D211" s="11">
        <v>0</v>
      </c>
      <c r="E211" s="11">
        <v>-5683904</v>
      </c>
      <c r="F211" s="11">
        <f>+C211+E211</f>
        <v>9024096</v>
      </c>
      <c r="G211" s="11">
        <f t="shared" si="79"/>
        <v>0</v>
      </c>
      <c r="H211" s="11">
        <f>+C211+E211</f>
        <v>9024096</v>
      </c>
      <c r="I211" s="11">
        <v>566320</v>
      </c>
      <c r="J211" s="11">
        <v>4494339</v>
      </c>
      <c r="K211" s="11">
        <f t="shared" si="95"/>
        <v>49.803758736609183</v>
      </c>
      <c r="L211" s="11">
        <v>566320</v>
      </c>
      <c r="M211" s="11">
        <v>4494339</v>
      </c>
      <c r="N211" s="11">
        <f t="shared" si="96"/>
        <v>49.803758736609183</v>
      </c>
      <c r="P211" s="26"/>
      <c r="Q211" s="26"/>
      <c r="R211" s="26"/>
    </row>
    <row r="212" spans="1:19" x14ac:dyDescent="0.25">
      <c r="A212" s="9" t="s">
        <v>419</v>
      </c>
      <c r="B212" s="10" t="s">
        <v>420</v>
      </c>
      <c r="C212" s="11">
        <v>72153000</v>
      </c>
      <c r="D212" s="11">
        <v>0</v>
      </c>
      <c r="E212" s="11">
        <v>-32778560</v>
      </c>
      <c r="F212" s="11">
        <f t="shared" ref="F212:F213" si="98">+C212+E212</f>
        <v>39374440</v>
      </c>
      <c r="G212" s="11">
        <f t="shared" si="79"/>
        <v>0</v>
      </c>
      <c r="H212" s="11">
        <f t="shared" ref="H212:H213" si="99">+C212+E212</f>
        <v>39374440</v>
      </c>
      <c r="I212" s="11">
        <v>0</v>
      </c>
      <c r="J212" s="11">
        <v>15002804</v>
      </c>
      <c r="K212" s="11">
        <f t="shared" si="95"/>
        <v>38.102901273008584</v>
      </c>
      <c r="L212" s="11">
        <v>0</v>
      </c>
      <c r="M212" s="11">
        <v>15002804</v>
      </c>
      <c r="N212" s="11">
        <f t="shared" si="96"/>
        <v>38.102901273008584</v>
      </c>
      <c r="P212" s="26"/>
      <c r="Q212" s="26"/>
      <c r="R212" s="26"/>
    </row>
    <row r="213" spans="1:19" x14ac:dyDescent="0.25">
      <c r="A213" s="9" t="s">
        <v>421</v>
      </c>
      <c r="B213" s="10" t="s">
        <v>422</v>
      </c>
      <c r="C213" s="11">
        <v>6858000</v>
      </c>
      <c r="D213" s="11">
        <v>0</v>
      </c>
      <c r="E213" s="11">
        <v>-3338856</v>
      </c>
      <c r="F213" s="11">
        <f t="shared" si="98"/>
        <v>3519144</v>
      </c>
      <c r="G213" s="11">
        <f t="shared" si="79"/>
        <v>0</v>
      </c>
      <c r="H213" s="11">
        <f t="shared" si="99"/>
        <v>3519144</v>
      </c>
      <c r="I213" s="11">
        <v>0</v>
      </c>
      <c r="J213" s="11">
        <v>0</v>
      </c>
      <c r="K213" s="11">
        <f t="shared" si="95"/>
        <v>0</v>
      </c>
      <c r="L213" s="11">
        <v>0</v>
      </c>
      <c r="M213" s="11">
        <v>0</v>
      </c>
      <c r="N213" s="11">
        <f t="shared" si="96"/>
        <v>0</v>
      </c>
      <c r="P213" s="26"/>
      <c r="Q213" s="26"/>
      <c r="R213" s="26"/>
    </row>
    <row r="214" spans="1:19" s="7" customFormat="1" x14ac:dyDescent="0.25">
      <c r="A214" s="4" t="s">
        <v>423</v>
      </c>
      <c r="B214" s="5" t="s">
        <v>424</v>
      </c>
      <c r="C214" s="6">
        <f>+C215+C216</f>
        <v>246426000</v>
      </c>
      <c r="D214" s="6">
        <f t="shared" ref="D214:M221" si="100">+D215+D216</f>
        <v>0</v>
      </c>
      <c r="E214" s="6">
        <f t="shared" si="100"/>
        <v>-31157252</v>
      </c>
      <c r="F214" s="6">
        <f t="shared" si="100"/>
        <v>215268748</v>
      </c>
      <c r="G214" s="6">
        <f t="shared" si="100"/>
        <v>0</v>
      </c>
      <c r="H214" s="6">
        <f t="shared" si="100"/>
        <v>215268748</v>
      </c>
      <c r="I214" s="6">
        <f t="shared" si="100"/>
        <v>0</v>
      </c>
      <c r="J214" s="6">
        <f t="shared" si="100"/>
        <v>187394772</v>
      </c>
      <c r="K214" s="6">
        <f t="shared" si="95"/>
        <v>87.051545447739585</v>
      </c>
      <c r="L214" s="6">
        <f t="shared" si="100"/>
        <v>12754831</v>
      </c>
      <c r="M214" s="6">
        <f t="shared" si="100"/>
        <v>46540401</v>
      </c>
      <c r="N214" s="6">
        <f t="shared" si="96"/>
        <v>21.619673748462549</v>
      </c>
      <c r="P214" s="26"/>
      <c r="Q214" s="26"/>
      <c r="R214" s="26"/>
      <c r="S214" s="18"/>
    </row>
    <row r="215" spans="1:19" x14ac:dyDescent="0.25">
      <c r="A215" s="9" t="s">
        <v>425</v>
      </c>
      <c r="B215" s="10" t="s">
        <v>426</v>
      </c>
      <c r="C215" s="11">
        <v>159549000</v>
      </c>
      <c r="D215" s="11">
        <v>0</v>
      </c>
      <c r="E215" s="11">
        <v>-31157252</v>
      </c>
      <c r="F215" s="11">
        <f>+C215+E215</f>
        <v>128391748</v>
      </c>
      <c r="G215" s="11">
        <f t="shared" si="100"/>
        <v>0</v>
      </c>
      <c r="H215" s="11">
        <f>+C215+E215</f>
        <v>128391748</v>
      </c>
      <c r="I215" s="11">
        <v>0</v>
      </c>
      <c r="J215" s="11">
        <v>100517772</v>
      </c>
      <c r="K215" s="11">
        <f t="shared" si="95"/>
        <v>78.289900687386861</v>
      </c>
      <c r="L215" s="11">
        <v>12754831</v>
      </c>
      <c r="M215" s="11">
        <v>46540401</v>
      </c>
      <c r="N215" s="11">
        <f t="shared" si="96"/>
        <v>36.248747855664369</v>
      </c>
      <c r="P215" s="26"/>
      <c r="Q215" s="26"/>
      <c r="R215" s="26"/>
    </row>
    <row r="216" spans="1:19" x14ac:dyDescent="0.25">
      <c r="A216" s="9" t="s">
        <v>427</v>
      </c>
      <c r="B216" s="10" t="s">
        <v>428</v>
      </c>
      <c r="C216" s="11">
        <v>86877000</v>
      </c>
      <c r="D216" s="11">
        <v>0</v>
      </c>
      <c r="E216" s="11">
        <v>0</v>
      </c>
      <c r="F216" s="11">
        <f>+C216+E216</f>
        <v>86877000</v>
      </c>
      <c r="G216" s="11">
        <f t="shared" si="100"/>
        <v>0</v>
      </c>
      <c r="H216" s="11">
        <f>+C216+E216</f>
        <v>86877000</v>
      </c>
      <c r="I216" s="11">
        <v>0</v>
      </c>
      <c r="J216" s="11">
        <v>86877000</v>
      </c>
      <c r="K216" s="11">
        <f t="shared" si="95"/>
        <v>100</v>
      </c>
      <c r="L216" s="11">
        <v>0</v>
      </c>
      <c r="M216" s="11">
        <v>0</v>
      </c>
      <c r="N216" s="11">
        <f t="shared" si="96"/>
        <v>0</v>
      </c>
      <c r="P216" s="26"/>
      <c r="Q216" s="26"/>
      <c r="R216" s="26"/>
    </row>
    <row r="217" spans="1:19" s="7" customFormat="1" x14ac:dyDescent="0.25">
      <c r="A217" s="4" t="s">
        <v>429</v>
      </c>
      <c r="B217" s="5" t="s">
        <v>430</v>
      </c>
      <c r="C217" s="6">
        <f>+C218+C219+C220</f>
        <v>134787000</v>
      </c>
      <c r="D217" s="6">
        <f t="shared" ref="D217:M217" si="101">+D218+D219+D220</f>
        <v>0</v>
      </c>
      <c r="E217" s="6">
        <f t="shared" si="101"/>
        <v>-6699243</v>
      </c>
      <c r="F217" s="6">
        <f t="shared" si="101"/>
        <v>128087757</v>
      </c>
      <c r="G217" s="6">
        <f t="shared" si="100"/>
        <v>0</v>
      </c>
      <c r="H217" s="6">
        <f t="shared" si="101"/>
        <v>128087757</v>
      </c>
      <c r="I217" s="6">
        <f t="shared" si="101"/>
        <v>10424799</v>
      </c>
      <c r="J217" s="6">
        <f t="shared" si="101"/>
        <v>68177329</v>
      </c>
      <c r="K217" s="6">
        <f t="shared" si="95"/>
        <v>53.227045735526467</v>
      </c>
      <c r="L217" s="6">
        <f t="shared" si="101"/>
        <v>231871</v>
      </c>
      <c r="M217" s="6">
        <f t="shared" si="101"/>
        <v>57984401</v>
      </c>
      <c r="N217" s="6">
        <f t="shared" si="96"/>
        <v>45.269276594483578</v>
      </c>
      <c r="P217" s="26"/>
      <c r="Q217" s="26"/>
      <c r="R217" s="26"/>
      <c r="S217" s="17"/>
    </row>
    <row r="218" spans="1:19" x14ac:dyDescent="0.25">
      <c r="A218" s="9" t="s">
        <v>431</v>
      </c>
      <c r="B218" s="10" t="s">
        <v>432</v>
      </c>
      <c r="C218" s="11">
        <v>129673000</v>
      </c>
      <c r="D218" s="11">
        <v>0</v>
      </c>
      <c r="E218" s="11">
        <v>-5823008</v>
      </c>
      <c r="F218" s="11">
        <f>+C218+E218</f>
        <v>123849992</v>
      </c>
      <c r="G218" s="11">
        <f t="shared" si="100"/>
        <v>0</v>
      </c>
      <c r="H218" s="11">
        <f>+C218+E218</f>
        <v>123849992</v>
      </c>
      <c r="I218" s="11">
        <v>10192928</v>
      </c>
      <c r="J218" s="11">
        <v>65949086</v>
      </c>
      <c r="K218" s="11">
        <f t="shared" si="95"/>
        <v>53.249164521544742</v>
      </c>
      <c r="L218" s="11">
        <v>0</v>
      </c>
      <c r="M218" s="11">
        <v>55756158</v>
      </c>
      <c r="N218" s="11">
        <f t="shared" si="96"/>
        <v>45.019105047661206</v>
      </c>
      <c r="P218" s="26"/>
      <c r="Q218" s="26"/>
      <c r="R218" s="26"/>
    </row>
    <row r="219" spans="1:19" x14ac:dyDescent="0.25">
      <c r="A219" s="9" t="s">
        <v>433</v>
      </c>
      <c r="B219" s="10" t="s">
        <v>434</v>
      </c>
      <c r="C219" s="11">
        <v>926000</v>
      </c>
      <c r="D219" s="11">
        <v>0</v>
      </c>
      <c r="E219" s="11">
        <v>345030</v>
      </c>
      <c r="F219" s="11">
        <f t="shared" ref="F219:F220" si="102">+C219+E219</f>
        <v>1271030</v>
      </c>
      <c r="G219" s="11">
        <f t="shared" si="100"/>
        <v>0</v>
      </c>
      <c r="H219" s="11">
        <f t="shared" ref="H219:H220" si="103">+C219+E219</f>
        <v>1271030</v>
      </c>
      <c r="I219" s="11">
        <v>91720</v>
      </c>
      <c r="J219" s="11">
        <v>623360</v>
      </c>
      <c r="K219" s="11">
        <f t="shared" si="95"/>
        <v>49.043688976656732</v>
      </c>
      <c r="L219" s="11">
        <v>91720</v>
      </c>
      <c r="M219" s="11">
        <v>623360</v>
      </c>
      <c r="N219" s="11">
        <f t="shared" si="96"/>
        <v>49.043688976656732</v>
      </c>
      <c r="P219" s="26"/>
      <c r="Q219" s="26"/>
      <c r="R219" s="26"/>
    </row>
    <row r="220" spans="1:19" x14ac:dyDescent="0.25">
      <c r="A220" s="9" t="s">
        <v>435</v>
      </c>
      <c r="B220" s="10" t="s">
        <v>436</v>
      </c>
      <c r="C220" s="11">
        <v>4188000</v>
      </c>
      <c r="D220" s="11">
        <v>0</v>
      </c>
      <c r="E220" s="11">
        <v>-1221265</v>
      </c>
      <c r="F220" s="11">
        <f t="shared" si="102"/>
        <v>2966735</v>
      </c>
      <c r="G220" s="11">
        <f t="shared" si="100"/>
        <v>0</v>
      </c>
      <c r="H220" s="11">
        <f t="shared" si="103"/>
        <v>2966735</v>
      </c>
      <c r="I220" s="11">
        <v>140151</v>
      </c>
      <c r="J220" s="11">
        <v>1604883</v>
      </c>
      <c r="K220" s="11">
        <f t="shared" si="95"/>
        <v>54.095933745346315</v>
      </c>
      <c r="L220" s="11">
        <v>140151</v>
      </c>
      <c r="M220" s="11">
        <v>1604883</v>
      </c>
      <c r="N220" s="11">
        <f t="shared" si="96"/>
        <v>54.095933745346315</v>
      </c>
      <c r="P220" s="26"/>
      <c r="Q220" s="26"/>
      <c r="R220" s="26"/>
    </row>
    <row r="221" spans="1:19" s="7" customFormat="1" x14ac:dyDescent="0.25">
      <c r="A221" s="4" t="s">
        <v>437</v>
      </c>
      <c r="B221" s="5" t="s">
        <v>438</v>
      </c>
      <c r="C221" s="6">
        <f>+C222+C225+C227+C230</f>
        <v>426802000</v>
      </c>
      <c r="D221" s="6">
        <f t="shared" ref="D221:M221" si="104">+D222+D225+D227+D230</f>
        <v>0</v>
      </c>
      <c r="E221" s="6">
        <f t="shared" si="104"/>
        <v>-3191102</v>
      </c>
      <c r="F221" s="6">
        <f t="shared" si="104"/>
        <v>423610898</v>
      </c>
      <c r="G221" s="6">
        <f t="shared" si="100"/>
        <v>0</v>
      </c>
      <c r="H221" s="6">
        <f t="shared" si="104"/>
        <v>423610898</v>
      </c>
      <c r="I221" s="6">
        <f t="shared" si="104"/>
        <v>111484016</v>
      </c>
      <c r="J221" s="6">
        <f t="shared" si="104"/>
        <v>410222330</v>
      </c>
      <c r="K221" s="6">
        <f t="shared" si="95"/>
        <v>96.83941842308316</v>
      </c>
      <c r="L221" s="6">
        <f t="shared" si="104"/>
        <v>32473054</v>
      </c>
      <c r="M221" s="6">
        <f t="shared" si="104"/>
        <v>34905223</v>
      </c>
      <c r="N221" s="6">
        <f t="shared" si="96"/>
        <v>8.239925640439969</v>
      </c>
      <c r="P221" s="26"/>
      <c r="Q221" s="26"/>
      <c r="R221" s="26"/>
      <c r="S221" s="18"/>
    </row>
    <row r="222" spans="1:19" s="7" customFormat="1" x14ac:dyDescent="0.25">
      <c r="A222" s="4" t="s">
        <v>439</v>
      </c>
      <c r="B222" s="5" t="s">
        <v>440</v>
      </c>
      <c r="C222" s="6">
        <f>+C223+C224</f>
        <v>121707000</v>
      </c>
      <c r="D222" s="6">
        <f t="shared" ref="D222:M226" si="105">+D223+D224</f>
        <v>0</v>
      </c>
      <c r="E222" s="6">
        <f t="shared" si="105"/>
        <v>-2200000</v>
      </c>
      <c r="F222" s="6">
        <f t="shared" si="105"/>
        <v>119507000</v>
      </c>
      <c r="G222" s="6">
        <f t="shared" si="105"/>
        <v>0</v>
      </c>
      <c r="H222" s="6">
        <f t="shared" si="105"/>
        <v>119507000</v>
      </c>
      <c r="I222" s="6">
        <f t="shared" si="105"/>
        <v>110990333</v>
      </c>
      <c r="J222" s="6">
        <f t="shared" si="105"/>
        <v>110990333</v>
      </c>
      <c r="K222" s="6">
        <f t="shared" si="95"/>
        <v>92.873499460282659</v>
      </c>
      <c r="L222" s="6">
        <f t="shared" si="105"/>
        <v>0</v>
      </c>
      <c r="M222" s="6">
        <f t="shared" si="105"/>
        <v>0</v>
      </c>
      <c r="N222" s="6">
        <f t="shared" si="96"/>
        <v>0</v>
      </c>
      <c r="P222" s="26"/>
      <c r="Q222" s="26"/>
      <c r="R222" s="26"/>
      <c r="S222" s="18"/>
    </row>
    <row r="223" spans="1:19" x14ac:dyDescent="0.25">
      <c r="A223" s="9" t="s">
        <v>441</v>
      </c>
      <c r="B223" s="10" t="s">
        <v>442</v>
      </c>
      <c r="C223" s="11">
        <v>2200000</v>
      </c>
      <c r="D223" s="11">
        <v>0</v>
      </c>
      <c r="E223" s="11">
        <v>-2200000</v>
      </c>
      <c r="F223" s="11">
        <f>+C223+E223</f>
        <v>0</v>
      </c>
      <c r="G223" s="11">
        <f t="shared" si="105"/>
        <v>0</v>
      </c>
      <c r="H223" s="11">
        <f>+C223+E223</f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P223" s="26"/>
      <c r="Q223" s="26"/>
      <c r="R223" s="26"/>
      <c r="S223" s="18"/>
    </row>
    <row r="224" spans="1:19" x14ac:dyDescent="0.25">
      <c r="A224" s="9" t="s">
        <v>443</v>
      </c>
      <c r="B224" s="10" t="s">
        <v>444</v>
      </c>
      <c r="C224" s="11">
        <v>119507000</v>
      </c>
      <c r="D224" s="11">
        <v>0</v>
      </c>
      <c r="E224" s="11">
        <v>0</v>
      </c>
      <c r="F224" s="11">
        <f>+C224+E224</f>
        <v>119507000</v>
      </c>
      <c r="G224" s="11">
        <f t="shared" si="105"/>
        <v>0</v>
      </c>
      <c r="H224" s="11">
        <f>+C224+E224</f>
        <v>119507000</v>
      </c>
      <c r="I224" s="11">
        <v>110990333</v>
      </c>
      <c r="J224" s="11">
        <v>110990333</v>
      </c>
      <c r="K224" s="11">
        <f t="shared" si="95"/>
        <v>92.873499460282659</v>
      </c>
      <c r="L224" s="11">
        <v>0</v>
      </c>
      <c r="M224" s="11">
        <v>0</v>
      </c>
      <c r="N224" s="11">
        <f t="shared" si="96"/>
        <v>0</v>
      </c>
      <c r="P224" s="26"/>
      <c r="Q224" s="26"/>
      <c r="R224" s="26"/>
    </row>
    <row r="225" spans="1:19" s="7" customFormat="1" x14ac:dyDescent="0.25">
      <c r="A225" s="4" t="s">
        <v>445</v>
      </c>
      <c r="B225" s="5" t="s">
        <v>446</v>
      </c>
      <c r="C225" s="6">
        <f>+C226</f>
        <v>67565000</v>
      </c>
      <c r="D225" s="6">
        <f t="shared" ref="D225:M225" si="106">+D226</f>
        <v>0</v>
      </c>
      <c r="E225" s="6">
        <f t="shared" si="106"/>
        <v>0</v>
      </c>
      <c r="F225" s="6">
        <f t="shared" si="106"/>
        <v>67565000</v>
      </c>
      <c r="G225" s="6">
        <f t="shared" si="105"/>
        <v>0</v>
      </c>
      <c r="H225" s="6">
        <f t="shared" si="106"/>
        <v>67565000</v>
      </c>
      <c r="I225" s="6">
        <f t="shared" si="106"/>
        <v>0</v>
      </c>
      <c r="J225" s="6">
        <f t="shared" si="106"/>
        <v>67565000</v>
      </c>
      <c r="K225" s="6">
        <f t="shared" si="95"/>
        <v>100</v>
      </c>
      <c r="L225" s="6">
        <f t="shared" si="106"/>
        <v>190000</v>
      </c>
      <c r="M225" s="6">
        <f t="shared" si="106"/>
        <v>403000</v>
      </c>
      <c r="N225" s="6">
        <f t="shared" si="96"/>
        <v>0.59646266558129213</v>
      </c>
      <c r="P225" s="26"/>
      <c r="Q225" s="26"/>
      <c r="R225" s="26"/>
      <c r="S225" s="18"/>
    </row>
    <row r="226" spans="1:19" x14ac:dyDescent="0.25">
      <c r="A226" s="9" t="s">
        <v>447</v>
      </c>
      <c r="B226" s="10" t="s">
        <v>448</v>
      </c>
      <c r="C226" s="11">
        <v>67565000</v>
      </c>
      <c r="D226" s="11">
        <v>0</v>
      </c>
      <c r="E226" s="11">
        <v>0</v>
      </c>
      <c r="F226" s="11">
        <f>+C226+E226</f>
        <v>67565000</v>
      </c>
      <c r="G226" s="11">
        <f t="shared" si="105"/>
        <v>0</v>
      </c>
      <c r="H226" s="11">
        <f>+C226+E226</f>
        <v>67565000</v>
      </c>
      <c r="I226" s="11">
        <v>0</v>
      </c>
      <c r="J226" s="11">
        <v>67565000</v>
      </c>
      <c r="K226" s="11">
        <f t="shared" si="95"/>
        <v>100</v>
      </c>
      <c r="L226" s="11">
        <v>190000</v>
      </c>
      <c r="M226" s="11">
        <v>403000</v>
      </c>
      <c r="N226" s="11">
        <f t="shared" si="96"/>
        <v>0.59646266558129213</v>
      </c>
      <c r="P226" s="26"/>
      <c r="Q226" s="26"/>
      <c r="R226" s="26"/>
      <c r="S226" s="18"/>
    </row>
    <row r="227" spans="1:19" s="7" customFormat="1" x14ac:dyDescent="0.25">
      <c r="A227" s="4" t="s">
        <v>449</v>
      </c>
      <c r="B227" s="5" t="s">
        <v>450</v>
      </c>
      <c r="C227" s="6">
        <f>+C228+C229</f>
        <v>8530000</v>
      </c>
      <c r="D227" s="6">
        <f t="shared" ref="D227:M243" si="107">+D228+D229</f>
        <v>0</v>
      </c>
      <c r="E227" s="6">
        <f t="shared" si="107"/>
        <v>-991102</v>
      </c>
      <c r="F227" s="6">
        <f t="shared" si="107"/>
        <v>7538898</v>
      </c>
      <c r="G227" s="6">
        <f t="shared" si="107"/>
        <v>0</v>
      </c>
      <c r="H227" s="6">
        <f t="shared" si="107"/>
        <v>7538898</v>
      </c>
      <c r="I227" s="6">
        <f t="shared" si="107"/>
        <v>493683</v>
      </c>
      <c r="J227" s="6">
        <f t="shared" si="107"/>
        <v>2712852</v>
      </c>
      <c r="K227" s="6">
        <f t="shared" si="95"/>
        <v>35.984728802538513</v>
      </c>
      <c r="L227" s="6">
        <f t="shared" si="107"/>
        <v>493683</v>
      </c>
      <c r="M227" s="6">
        <f t="shared" si="107"/>
        <v>2712852</v>
      </c>
      <c r="N227" s="6">
        <f t="shared" si="96"/>
        <v>35.984728802538513</v>
      </c>
      <c r="P227" s="26"/>
      <c r="Q227" s="26"/>
      <c r="R227" s="26"/>
      <c r="S227" s="18"/>
    </row>
    <row r="228" spans="1:19" x14ac:dyDescent="0.25">
      <c r="A228" s="9" t="s">
        <v>451</v>
      </c>
      <c r="B228" s="10" t="s">
        <v>452</v>
      </c>
      <c r="C228" s="11">
        <v>4188000</v>
      </c>
      <c r="D228" s="11">
        <v>0</v>
      </c>
      <c r="E228" s="11">
        <v>-1395201</v>
      </c>
      <c r="F228" s="11">
        <f>+C228+E228</f>
        <v>2792799</v>
      </c>
      <c r="G228" s="11">
        <f t="shared" si="107"/>
        <v>0</v>
      </c>
      <c r="H228" s="11">
        <f>+C228+E228</f>
        <v>2792799</v>
      </c>
      <c r="I228" s="11">
        <v>148779</v>
      </c>
      <c r="J228" s="11">
        <v>1677564</v>
      </c>
      <c r="K228" s="11">
        <f t="shared" si="95"/>
        <v>60.067480688728402</v>
      </c>
      <c r="L228" s="11">
        <v>148779</v>
      </c>
      <c r="M228" s="11">
        <v>1677564</v>
      </c>
      <c r="N228" s="11">
        <f t="shared" si="96"/>
        <v>60.067480688728402</v>
      </c>
      <c r="P228" s="26"/>
      <c r="Q228" s="26"/>
      <c r="R228" s="26"/>
    </row>
    <row r="229" spans="1:19" x14ac:dyDescent="0.25">
      <c r="A229" s="9" t="s">
        <v>453</v>
      </c>
      <c r="B229" s="10" t="s">
        <v>454</v>
      </c>
      <c r="C229" s="11">
        <v>4342000</v>
      </c>
      <c r="D229" s="11">
        <v>0</v>
      </c>
      <c r="E229" s="11">
        <v>404099</v>
      </c>
      <c r="F229" s="11">
        <f>+C229+E229</f>
        <v>4746099</v>
      </c>
      <c r="G229" s="11">
        <f t="shared" si="107"/>
        <v>0</v>
      </c>
      <c r="H229" s="11">
        <f>+C229+E229</f>
        <v>4746099</v>
      </c>
      <c r="I229" s="11">
        <v>344904</v>
      </c>
      <c r="J229" s="11">
        <v>1035288</v>
      </c>
      <c r="K229" s="11">
        <f t="shared" si="95"/>
        <v>21.813451426108053</v>
      </c>
      <c r="L229" s="11">
        <v>344904</v>
      </c>
      <c r="M229" s="11">
        <v>1035288</v>
      </c>
      <c r="N229" s="11">
        <f t="shared" si="96"/>
        <v>21.813451426108053</v>
      </c>
      <c r="P229" s="26"/>
      <c r="Q229" s="26"/>
      <c r="R229" s="26"/>
    </row>
    <row r="230" spans="1:19" s="7" customFormat="1" x14ac:dyDescent="0.25">
      <c r="A230" s="4" t="s">
        <v>455</v>
      </c>
      <c r="B230" s="5" t="s">
        <v>456</v>
      </c>
      <c r="C230" s="6">
        <f>+C231</f>
        <v>229000000</v>
      </c>
      <c r="D230" s="6">
        <f t="shared" ref="D230:M230" si="108">+D231</f>
        <v>0</v>
      </c>
      <c r="E230" s="6">
        <f t="shared" si="108"/>
        <v>0</v>
      </c>
      <c r="F230" s="6">
        <f t="shared" si="108"/>
        <v>229000000</v>
      </c>
      <c r="G230" s="6">
        <f t="shared" si="107"/>
        <v>0</v>
      </c>
      <c r="H230" s="6">
        <f t="shared" si="108"/>
        <v>229000000</v>
      </c>
      <c r="I230" s="6">
        <f t="shared" si="108"/>
        <v>0</v>
      </c>
      <c r="J230" s="6">
        <f t="shared" si="108"/>
        <v>228954145</v>
      </c>
      <c r="K230" s="6">
        <f t="shared" si="95"/>
        <v>99.97997598253275</v>
      </c>
      <c r="L230" s="6">
        <f t="shared" si="108"/>
        <v>31789371</v>
      </c>
      <c r="M230" s="6">
        <f t="shared" si="108"/>
        <v>31789371</v>
      </c>
      <c r="N230" s="6">
        <f t="shared" si="96"/>
        <v>13.881821397379912</v>
      </c>
      <c r="P230" s="26"/>
      <c r="Q230" s="26"/>
      <c r="R230" s="26"/>
      <c r="S230" s="18"/>
    </row>
    <row r="231" spans="1:19" x14ac:dyDescent="0.25">
      <c r="A231" s="9" t="s">
        <v>457</v>
      </c>
      <c r="B231" s="10" t="s">
        <v>458</v>
      </c>
      <c r="C231" s="11">
        <v>229000000</v>
      </c>
      <c r="D231" s="11">
        <v>0</v>
      </c>
      <c r="E231" s="11">
        <v>0</v>
      </c>
      <c r="F231" s="11">
        <f>+C231+E231</f>
        <v>229000000</v>
      </c>
      <c r="G231" s="11">
        <f t="shared" si="107"/>
        <v>0</v>
      </c>
      <c r="H231" s="11">
        <f>+C231+E231</f>
        <v>229000000</v>
      </c>
      <c r="I231" s="11">
        <v>0</v>
      </c>
      <c r="J231" s="11">
        <v>228954145</v>
      </c>
      <c r="K231" s="11">
        <f t="shared" si="95"/>
        <v>99.97997598253275</v>
      </c>
      <c r="L231" s="11">
        <v>31789371</v>
      </c>
      <c r="M231" s="11">
        <v>31789371</v>
      </c>
      <c r="N231" s="11">
        <f t="shared" si="96"/>
        <v>13.881821397379912</v>
      </c>
      <c r="P231" s="26"/>
      <c r="Q231" s="26"/>
      <c r="R231" s="26"/>
    </row>
    <row r="232" spans="1:19" s="7" customFormat="1" x14ac:dyDescent="0.25">
      <c r="A232" s="4" t="s">
        <v>459</v>
      </c>
      <c r="B232" s="5" t="s">
        <v>460</v>
      </c>
      <c r="C232" s="6">
        <f>+C233+C236</f>
        <v>71729000</v>
      </c>
      <c r="D232" s="6">
        <f t="shared" ref="D232:F232" si="109">+D233+D236</f>
        <v>0</v>
      </c>
      <c r="E232" s="6">
        <f t="shared" si="109"/>
        <v>12518853</v>
      </c>
      <c r="F232" s="6">
        <f t="shared" si="109"/>
        <v>84247853</v>
      </c>
      <c r="G232" s="6">
        <f>+G233+G235</f>
        <v>0</v>
      </c>
      <c r="H232" s="6">
        <f>+H233+H236</f>
        <v>84247853</v>
      </c>
      <c r="I232" s="6">
        <f t="shared" ref="I232:J232" si="110">+I233+I236</f>
        <v>2010000</v>
      </c>
      <c r="J232" s="6">
        <f t="shared" si="110"/>
        <v>41657744</v>
      </c>
      <c r="K232" s="6">
        <f t="shared" si="95"/>
        <v>49.446653554482864</v>
      </c>
      <c r="L232" s="6">
        <f>+L233+L236</f>
        <v>0</v>
      </c>
      <c r="M232" s="6">
        <f>+M233+M236</f>
        <v>39647744</v>
      </c>
      <c r="N232" s="6">
        <f t="shared" si="96"/>
        <v>47.060836078517035</v>
      </c>
      <c r="P232" s="26"/>
      <c r="Q232" s="26"/>
      <c r="R232" s="26"/>
      <c r="S232" s="18"/>
    </row>
    <row r="233" spans="1:19" x14ac:dyDescent="0.25">
      <c r="A233" s="4" t="s">
        <v>461</v>
      </c>
      <c r="B233" s="5" t="s">
        <v>462</v>
      </c>
      <c r="C233" s="6">
        <f>+C234+C235</f>
        <v>56223000</v>
      </c>
      <c r="D233" s="6">
        <f t="shared" ref="D233:E233" si="111">+D234+D235</f>
        <v>0</v>
      </c>
      <c r="E233" s="6">
        <f t="shared" si="111"/>
        <v>16316144</v>
      </c>
      <c r="F233" s="6">
        <f>+F234+F235</f>
        <v>72539144</v>
      </c>
      <c r="G233" s="6">
        <f>+G235+G236</f>
        <v>0</v>
      </c>
      <c r="H233" s="6">
        <f>+H234+H235</f>
        <v>72539144</v>
      </c>
      <c r="I233" s="6">
        <f>+I234+I235</f>
        <v>2010000</v>
      </c>
      <c r="J233" s="6">
        <f>+J234+J235</f>
        <v>34566237</v>
      </c>
      <c r="K233" s="6">
        <f t="shared" si="95"/>
        <v>47.651840225740742</v>
      </c>
      <c r="L233" s="6">
        <f>+L234+L235</f>
        <v>0</v>
      </c>
      <c r="M233" s="6">
        <f>+M234+M235</f>
        <v>32556237</v>
      </c>
      <c r="N233" s="6">
        <f t="shared" si="96"/>
        <v>44.88092249889246</v>
      </c>
      <c r="P233" s="26"/>
      <c r="Q233" s="26"/>
      <c r="R233" s="26"/>
    </row>
    <row r="234" spans="1:19" x14ac:dyDescent="0.25">
      <c r="A234" s="10" t="s">
        <v>497</v>
      </c>
      <c r="B234" s="10" t="s">
        <v>498</v>
      </c>
      <c r="C234" s="11">
        <v>0</v>
      </c>
      <c r="D234" s="11">
        <v>0</v>
      </c>
      <c r="E234" s="11">
        <v>2010000</v>
      </c>
      <c r="F234" s="11">
        <f>+C234+E234</f>
        <v>2010000</v>
      </c>
      <c r="G234" s="11">
        <f>+G236+G237</f>
        <v>0</v>
      </c>
      <c r="H234" s="11">
        <f>+C234+E234</f>
        <v>2010000</v>
      </c>
      <c r="I234" s="11">
        <v>2010000</v>
      </c>
      <c r="J234" s="11">
        <v>2010000</v>
      </c>
      <c r="K234" s="11">
        <v>0</v>
      </c>
      <c r="L234" s="11">
        <v>0</v>
      </c>
      <c r="M234" s="11">
        <v>0</v>
      </c>
      <c r="N234" s="11">
        <v>0</v>
      </c>
      <c r="P234" s="26"/>
      <c r="Q234" s="26"/>
      <c r="R234" s="26"/>
    </row>
    <row r="235" spans="1:19" x14ac:dyDescent="0.25">
      <c r="A235" s="9" t="s">
        <v>463</v>
      </c>
      <c r="B235" s="10" t="s">
        <v>464</v>
      </c>
      <c r="C235" s="11">
        <v>56223000</v>
      </c>
      <c r="D235" s="11">
        <v>0</v>
      </c>
      <c r="E235" s="11">
        <v>14306144</v>
      </c>
      <c r="F235" s="11">
        <f t="shared" ref="F235:F236" si="112">+C235+E235</f>
        <v>70529144</v>
      </c>
      <c r="G235" s="11">
        <f>+G236+G237</f>
        <v>0</v>
      </c>
      <c r="H235" s="11">
        <f t="shared" ref="H235:H236" si="113">+C235+E235</f>
        <v>70529144</v>
      </c>
      <c r="I235" s="11">
        <v>0</v>
      </c>
      <c r="J235" s="11">
        <v>32556237</v>
      </c>
      <c r="K235" s="11">
        <f t="shared" si="95"/>
        <v>46.159977498096389</v>
      </c>
      <c r="L235" s="11">
        <v>0</v>
      </c>
      <c r="M235" s="11">
        <v>32556237</v>
      </c>
      <c r="N235" s="11">
        <f t="shared" si="96"/>
        <v>46.159977498096389</v>
      </c>
      <c r="P235" s="26"/>
      <c r="Q235" s="26"/>
      <c r="R235" s="26"/>
    </row>
    <row r="236" spans="1:19" x14ac:dyDescent="0.25">
      <c r="A236" s="9" t="s">
        <v>465</v>
      </c>
      <c r="B236" s="10" t="s">
        <v>466</v>
      </c>
      <c r="C236" s="11">
        <v>15506000</v>
      </c>
      <c r="D236" s="11">
        <v>0</v>
      </c>
      <c r="E236" s="11">
        <v>-3797291</v>
      </c>
      <c r="F236" s="11">
        <f t="shared" si="112"/>
        <v>11708709</v>
      </c>
      <c r="G236" s="11">
        <f t="shared" si="107"/>
        <v>0</v>
      </c>
      <c r="H236" s="11">
        <f>+C236+E236</f>
        <v>11708709</v>
      </c>
      <c r="I236" s="11">
        <v>0</v>
      </c>
      <c r="J236" s="11">
        <v>7091507</v>
      </c>
      <c r="K236" s="11">
        <f t="shared" si="95"/>
        <v>60.566088029004739</v>
      </c>
      <c r="L236" s="11">
        <v>0</v>
      </c>
      <c r="M236" s="11">
        <v>7091507</v>
      </c>
      <c r="N236" s="11">
        <f t="shared" si="96"/>
        <v>60.566088029004739</v>
      </c>
      <c r="P236" s="26"/>
      <c r="Q236" s="26"/>
      <c r="R236" s="26"/>
    </row>
    <row r="237" spans="1:19" s="7" customFormat="1" x14ac:dyDescent="0.25">
      <c r="A237" s="4" t="s">
        <v>467</v>
      </c>
      <c r="B237" s="5" t="s">
        <v>468</v>
      </c>
      <c r="C237" s="6">
        <f>+C238</f>
        <v>98965706000</v>
      </c>
      <c r="D237" s="6">
        <f t="shared" ref="D237:E239" si="114">+D238</f>
        <v>500000000</v>
      </c>
      <c r="E237" s="6">
        <f t="shared" si="114"/>
        <v>500000000</v>
      </c>
      <c r="F237" s="6">
        <f>+F238</f>
        <v>99465706000</v>
      </c>
      <c r="G237" s="6">
        <f>+G238+G239</f>
        <v>0</v>
      </c>
      <c r="H237" s="6">
        <f t="shared" ref="H237:J239" si="115">+H238</f>
        <v>99465706000</v>
      </c>
      <c r="I237" s="6">
        <f t="shared" si="115"/>
        <v>9931427813</v>
      </c>
      <c r="J237" s="6">
        <f t="shared" si="115"/>
        <v>67934581416</v>
      </c>
      <c r="K237" s="6">
        <f t="shared" si="95"/>
        <v>68.299501554837406</v>
      </c>
      <c r="L237" s="6">
        <f t="shared" ref="L237:M238" si="116">+L238</f>
        <v>8032367247</v>
      </c>
      <c r="M237" s="6">
        <f t="shared" si="116"/>
        <v>41412514258</v>
      </c>
      <c r="N237" s="6">
        <f t="shared" si="96"/>
        <v>41.634967390670305</v>
      </c>
      <c r="P237" s="26"/>
      <c r="Q237" s="26"/>
      <c r="R237" s="26"/>
      <c r="S237" s="18"/>
    </row>
    <row r="238" spans="1:19" s="7" customFormat="1" x14ac:dyDescent="0.25">
      <c r="A238" s="4" t="s">
        <v>469</v>
      </c>
      <c r="B238" s="5" t="s">
        <v>470</v>
      </c>
      <c r="C238" s="6">
        <f>+C239</f>
        <v>98965706000</v>
      </c>
      <c r="D238" s="6">
        <f t="shared" si="114"/>
        <v>500000000</v>
      </c>
      <c r="E238" s="6">
        <f t="shared" si="114"/>
        <v>500000000</v>
      </c>
      <c r="F238" s="6">
        <f>+F239</f>
        <v>99465706000</v>
      </c>
      <c r="G238" s="6">
        <f t="shared" si="107"/>
        <v>0</v>
      </c>
      <c r="H238" s="6">
        <f t="shared" si="115"/>
        <v>99465706000</v>
      </c>
      <c r="I238" s="6">
        <f t="shared" si="115"/>
        <v>9931427813</v>
      </c>
      <c r="J238" s="6">
        <f t="shared" si="115"/>
        <v>67934581416</v>
      </c>
      <c r="K238" s="6">
        <f t="shared" si="95"/>
        <v>68.299501554837406</v>
      </c>
      <c r="L238" s="6">
        <f t="shared" si="116"/>
        <v>8032367247</v>
      </c>
      <c r="M238" s="6">
        <f t="shared" si="116"/>
        <v>41412514258</v>
      </c>
      <c r="N238" s="6">
        <f t="shared" si="96"/>
        <v>41.634967390670305</v>
      </c>
      <c r="P238" s="26"/>
      <c r="Q238" s="26"/>
      <c r="R238" s="26"/>
      <c r="S238" s="18"/>
    </row>
    <row r="239" spans="1:19" s="7" customFormat="1" x14ac:dyDescent="0.25">
      <c r="A239" s="4" t="s">
        <v>471</v>
      </c>
      <c r="B239" s="5" t="s">
        <v>472</v>
      </c>
      <c r="C239" s="6">
        <f>+C240</f>
        <v>98965706000</v>
      </c>
      <c r="D239" s="6">
        <f t="shared" si="114"/>
        <v>500000000</v>
      </c>
      <c r="E239" s="6">
        <f>+E240</f>
        <v>500000000</v>
      </c>
      <c r="F239" s="6">
        <f>+F240</f>
        <v>99465706000</v>
      </c>
      <c r="G239" s="6">
        <f>+G240+G241</f>
        <v>0</v>
      </c>
      <c r="H239" s="6">
        <f t="shared" si="115"/>
        <v>99465706000</v>
      </c>
      <c r="I239" s="6">
        <f>+I240</f>
        <v>9931427813</v>
      </c>
      <c r="J239" s="6">
        <f t="shared" si="115"/>
        <v>67934581416</v>
      </c>
      <c r="K239" s="6">
        <f t="shared" si="95"/>
        <v>68.299501554837406</v>
      </c>
      <c r="L239" s="6">
        <f>+L240</f>
        <v>8032367247</v>
      </c>
      <c r="M239" s="6">
        <f>+M240</f>
        <v>41412514258</v>
      </c>
      <c r="N239" s="6">
        <f t="shared" si="96"/>
        <v>41.634967390670305</v>
      </c>
      <c r="P239" s="26"/>
      <c r="Q239" s="26"/>
      <c r="R239" s="26"/>
      <c r="S239" s="18"/>
    </row>
    <row r="240" spans="1:19" s="7" customFormat="1" x14ac:dyDescent="0.25">
      <c r="A240" s="4" t="s">
        <v>473</v>
      </c>
      <c r="B240" s="5" t="s">
        <v>474</v>
      </c>
      <c r="C240" s="6">
        <f>+C241+C244</f>
        <v>98965706000</v>
      </c>
      <c r="D240" s="6">
        <f>+D241+D244</f>
        <v>500000000</v>
      </c>
      <c r="E240" s="6">
        <f>+E241+E244</f>
        <v>500000000</v>
      </c>
      <c r="F240" s="6">
        <f>+F241+F244</f>
        <v>99465706000</v>
      </c>
      <c r="G240" s="6">
        <f t="shared" si="107"/>
        <v>0</v>
      </c>
      <c r="H240" s="6">
        <f t="shared" ref="H240:J240" si="117">+H241+H244</f>
        <v>99465706000</v>
      </c>
      <c r="I240" s="6">
        <f t="shared" si="117"/>
        <v>9931427813</v>
      </c>
      <c r="J240" s="6">
        <f t="shared" si="117"/>
        <v>67934581416</v>
      </c>
      <c r="K240" s="6">
        <f t="shared" si="95"/>
        <v>68.299501554837406</v>
      </c>
      <c r="L240" s="6">
        <f>+L241+L244</f>
        <v>8032367247</v>
      </c>
      <c r="M240" s="6">
        <f>+M241+M244</f>
        <v>41412514258</v>
      </c>
      <c r="N240" s="6">
        <f t="shared" si="96"/>
        <v>41.634967390670305</v>
      </c>
      <c r="P240" s="26"/>
      <c r="Q240" s="26"/>
      <c r="R240" s="26"/>
      <c r="S240" s="18"/>
    </row>
    <row r="241" spans="1:19" s="7" customFormat="1" x14ac:dyDescent="0.25">
      <c r="A241" s="4" t="s">
        <v>475</v>
      </c>
      <c r="B241" s="5" t="s">
        <v>476</v>
      </c>
      <c r="C241" s="6">
        <f>+C242+C243</f>
        <v>67877706000</v>
      </c>
      <c r="D241" s="6">
        <f>+D242+D243</f>
        <v>-925985297</v>
      </c>
      <c r="E241" s="6">
        <f>+E242+E243</f>
        <v>92960603</v>
      </c>
      <c r="F241" s="6">
        <f>+F242+F243</f>
        <v>67970666603</v>
      </c>
      <c r="G241" s="6">
        <f t="shared" si="107"/>
        <v>0</v>
      </c>
      <c r="H241" s="6">
        <f>+H242+H243</f>
        <v>67970666603</v>
      </c>
      <c r="I241" s="6">
        <f>+I242+I243</f>
        <v>2416190520</v>
      </c>
      <c r="J241" s="6">
        <f>+J242+J243</f>
        <v>42537477969</v>
      </c>
      <c r="K241" s="6">
        <f t="shared" si="95"/>
        <v>62.582110923600297</v>
      </c>
      <c r="L241" s="6">
        <f>+L242+L243</f>
        <v>3978693174</v>
      </c>
      <c r="M241" s="6">
        <f>+M242+M243</f>
        <v>28212794626</v>
      </c>
      <c r="N241" s="6">
        <f t="shared" si="96"/>
        <v>41.507309014319397</v>
      </c>
      <c r="P241" s="26"/>
      <c r="Q241" s="26"/>
      <c r="R241" s="26"/>
      <c r="S241" s="18"/>
    </row>
    <row r="242" spans="1:19" x14ac:dyDescent="0.25">
      <c r="A242" s="9" t="s">
        <v>477</v>
      </c>
      <c r="B242" s="10" t="s">
        <v>478</v>
      </c>
      <c r="C242" s="11">
        <v>37015706000</v>
      </c>
      <c r="D242" s="11">
        <v>-375985297</v>
      </c>
      <c r="E242" s="11">
        <v>642960603</v>
      </c>
      <c r="F242" s="11">
        <f>+C242+E242</f>
        <v>37658666603</v>
      </c>
      <c r="G242" s="11">
        <f>+G243+G244</f>
        <v>0</v>
      </c>
      <c r="H242" s="11">
        <f>+C242+E242</f>
        <v>37658666603</v>
      </c>
      <c r="I242" s="11">
        <v>1338827865</v>
      </c>
      <c r="J242" s="11">
        <v>20735912746</v>
      </c>
      <c r="K242" s="11">
        <f t="shared" si="95"/>
        <v>55.062790630903848</v>
      </c>
      <c r="L242" s="11">
        <v>2353655736</v>
      </c>
      <c r="M242" s="11">
        <v>14430427504</v>
      </c>
      <c r="N242" s="11">
        <f t="shared" si="96"/>
        <v>38.319008094807131</v>
      </c>
      <c r="P242" s="26"/>
      <c r="Q242" s="26"/>
      <c r="R242" s="26"/>
    </row>
    <row r="243" spans="1:19" x14ac:dyDescent="0.25">
      <c r="A243" s="9" t="s">
        <v>479</v>
      </c>
      <c r="B243" s="10" t="s">
        <v>480</v>
      </c>
      <c r="C243" s="11">
        <v>30862000000</v>
      </c>
      <c r="D243" s="11">
        <v>-550000000</v>
      </c>
      <c r="E243" s="11">
        <v>-550000000</v>
      </c>
      <c r="F243" s="11">
        <f>+C243+E243</f>
        <v>30312000000</v>
      </c>
      <c r="G243" s="11">
        <f>+G244+G245</f>
        <v>0</v>
      </c>
      <c r="H243" s="11">
        <f>+C243+E243</f>
        <v>30312000000</v>
      </c>
      <c r="I243" s="11">
        <v>1077362655</v>
      </c>
      <c r="J243" s="11">
        <v>21801565223</v>
      </c>
      <c r="K243" s="11">
        <f t="shared" si="95"/>
        <v>71.923875768672474</v>
      </c>
      <c r="L243" s="11">
        <v>1625037438</v>
      </c>
      <c r="M243" s="11">
        <v>13782367122</v>
      </c>
      <c r="N243" s="11">
        <f t="shared" si="96"/>
        <v>45.468352870150433</v>
      </c>
      <c r="P243" s="26"/>
      <c r="Q243" s="26"/>
      <c r="R243" s="26"/>
    </row>
    <row r="244" spans="1:19" s="7" customFormat="1" x14ac:dyDescent="0.25">
      <c r="A244" s="4" t="s">
        <v>481</v>
      </c>
      <c r="B244" s="5" t="s">
        <v>482</v>
      </c>
      <c r="C244" s="6">
        <f>+C245</f>
        <v>31088000000</v>
      </c>
      <c r="D244" s="6">
        <f>+D245</f>
        <v>1425985297</v>
      </c>
      <c r="E244" s="6">
        <f>+E245</f>
        <v>407039397</v>
      </c>
      <c r="F244" s="6">
        <f>+F245</f>
        <v>31495039397</v>
      </c>
      <c r="G244" s="6">
        <f>+G245+G246</f>
        <v>0</v>
      </c>
      <c r="H244" s="6">
        <f>+H245</f>
        <v>31495039397</v>
      </c>
      <c r="I244" s="6">
        <f t="shared" ref="I244:M244" si="118">+I245</f>
        <v>7515237293</v>
      </c>
      <c r="J244" s="6">
        <f t="shared" si="118"/>
        <v>25397103447</v>
      </c>
      <c r="K244" s="6">
        <f t="shared" si="95"/>
        <v>80.638424124083343</v>
      </c>
      <c r="L244" s="6">
        <f t="shared" si="118"/>
        <v>4053674073</v>
      </c>
      <c r="M244" s="6">
        <f t="shared" si="118"/>
        <v>13199719632</v>
      </c>
      <c r="N244" s="6">
        <f t="shared" si="96"/>
        <v>41.910471886113321</v>
      </c>
      <c r="P244" s="26"/>
      <c r="Q244" s="26"/>
      <c r="R244" s="26"/>
      <c r="S244" s="18"/>
    </row>
    <row r="245" spans="1:19" x14ac:dyDescent="0.25">
      <c r="A245" s="9" t="s">
        <v>483</v>
      </c>
      <c r="B245" s="10" t="s">
        <v>484</v>
      </c>
      <c r="C245" s="11">
        <v>31088000000</v>
      </c>
      <c r="D245" s="11">
        <v>1425985297</v>
      </c>
      <c r="E245" s="11">
        <v>407039397</v>
      </c>
      <c r="F245" s="11">
        <f>+C245+E245</f>
        <v>31495039397</v>
      </c>
      <c r="G245" s="11">
        <f>+G246+G247</f>
        <v>0</v>
      </c>
      <c r="H245" s="11">
        <f>+C245+E245</f>
        <v>31495039397</v>
      </c>
      <c r="I245" s="11">
        <v>7515237293</v>
      </c>
      <c r="J245" s="11">
        <v>25397103447</v>
      </c>
      <c r="K245" s="11">
        <f t="shared" si="95"/>
        <v>80.638424124083343</v>
      </c>
      <c r="L245" s="11">
        <v>4053674073</v>
      </c>
      <c r="M245" s="11">
        <v>13199719632</v>
      </c>
      <c r="N245" s="11">
        <f t="shared" si="96"/>
        <v>41.910471886113321</v>
      </c>
      <c r="P245" s="26"/>
      <c r="Q245" s="26"/>
      <c r="R245" s="26"/>
    </row>
    <row r="246" spans="1:19" x14ac:dyDescent="0.25">
      <c r="P246" s="26"/>
      <c r="Q246" s="26"/>
      <c r="R246" s="26"/>
    </row>
    <row r="247" spans="1:19" x14ac:dyDescent="0.25">
      <c r="P247" s="26"/>
      <c r="Q247" s="26"/>
      <c r="R247" s="26"/>
    </row>
    <row r="248" spans="1:19" x14ac:dyDescent="0.25">
      <c r="P248" s="26"/>
      <c r="Q248" s="26"/>
      <c r="R248" s="26"/>
    </row>
    <row r="249" spans="1:19" x14ac:dyDescent="0.25">
      <c r="P249" s="26"/>
      <c r="Q249" s="26"/>
      <c r="R249" s="26"/>
    </row>
    <row r="250" spans="1:19" x14ac:dyDescent="0.25">
      <c r="P250" s="26"/>
      <c r="Q250" s="26"/>
      <c r="R250" s="26"/>
    </row>
    <row r="251" spans="1:19" x14ac:dyDescent="0.25">
      <c r="P251" s="26"/>
      <c r="Q251" s="26"/>
      <c r="R251" s="26"/>
    </row>
    <row r="252" spans="1:19" ht="15.75" x14ac:dyDescent="0.25">
      <c r="C252" s="13" t="s">
        <v>485</v>
      </c>
      <c r="D252" s="14"/>
      <c r="E252" s="14"/>
      <c r="F252" s="13"/>
      <c r="G252" s="15"/>
      <c r="H252" s="13" t="s">
        <v>486</v>
      </c>
      <c r="I252" s="14"/>
      <c r="P252" s="26"/>
      <c r="Q252" s="26"/>
      <c r="R252" s="26"/>
    </row>
    <row r="253" spans="1:19" ht="15.75" x14ac:dyDescent="0.25">
      <c r="C253" s="16" t="s">
        <v>487</v>
      </c>
      <c r="D253" s="14"/>
      <c r="E253" s="14"/>
      <c r="F253" s="13"/>
      <c r="G253" s="15"/>
      <c r="H253" s="16" t="s">
        <v>488</v>
      </c>
      <c r="I253" s="14"/>
      <c r="P253" s="26"/>
      <c r="Q253" s="26"/>
      <c r="R253" s="26"/>
    </row>
    <row r="254" spans="1:19" x14ac:dyDescent="0.25">
      <c r="P254" s="26"/>
      <c r="Q254" s="26"/>
      <c r="R254" s="26"/>
    </row>
    <row r="255" spans="1:19" x14ac:dyDescent="0.25">
      <c r="P255" s="26"/>
      <c r="Q255" s="26"/>
      <c r="R255" s="26"/>
    </row>
    <row r="256" spans="1:19" x14ac:dyDescent="0.25">
      <c r="P256" s="26"/>
      <c r="Q256" s="26"/>
      <c r="R256" s="26"/>
    </row>
    <row r="257" spans="16:18" x14ac:dyDescent="0.25">
      <c r="P257" s="26"/>
      <c r="Q257" s="26"/>
      <c r="R257" s="26"/>
    </row>
    <row r="258" spans="16:18" x14ac:dyDescent="0.25">
      <c r="P258" s="26"/>
      <c r="Q258" s="26"/>
      <c r="R258" s="26"/>
    </row>
    <row r="259" spans="16:18" x14ac:dyDescent="0.25">
      <c r="P259" s="21"/>
      <c r="Q259" s="21"/>
      <c r="R259" s="24"/>
    </row>
    <row r="260" spans="16:18" x14ac:dyDescent="0.25">
      <c r="P260" s="21"/>
      <c r="Q260" s="21"/>
      <c r="R260" s="21"/>
    </row>
    <row r="261" spans="16:18" x14ac:dyDescent="0.25">
      <c r="P261" s="21"/>
      <c r="Q261" s="21"/>
      <c r="R261" s="24"/>
    </row>
    <row r="262" spans="16:18" x14ac:dyDescent="0.25">
      <c r="P262" s="21"/>
      <c r="Q262" s="21"/>
      <c r="R262" s="24"/>
    </row>
    <row r="263" spans="16:18" x14ac:dyDescent="0.25">
      <c r="P263" s="21"/>
      <c r="Q263" s="21"/>
      <c r="R263" s="21"/>
    </row>
    <row r="264" spans="16:18" x14ac:dyDescent="0.25">
      <c r="P264" s="21"/>
      <c r="Q264" s="21"/>
      <c r="R264" s="21"/>
    </row>
    <row r="265" spans="16:18" x14ac:dyDescent="0.25">
      <c r="P265" s="21"/>
      <c r="Q265" s="24"/>
      <c r="R265" s="21"/>
    </row>
    <row r="266" spans="16:18" x14ac:dyDescent="0.25">
      <c r="P266" s="21"/>
      <c r="Q266" s="21"/>
      <c r="R266" s="21"/>
    </row>
    <row r="267" spans="16:18" x14ac:dyDescent="0.25">
      <c r="P267" s="21"/>
      <c r="Q267" s="21"/>
      <c r="R267" s="21"/>
    </row>
    <row r="268" spans="16:18" x14ac:dyDescent="0.25">
      <c r="P268" s="21"/>
      <c r="Q268" s="21"/>
      <c r="R268" s="24"/>
    </row>
    <row r="269" spans="16:18" x14ac:dyDescent="0.25">
      <c r="P269" s="21"/>
      <c r="Q269" s="21"/>
      <c r="R269" s="21"/>
    </row>
    <row r="270" spans="16:18" x14ac:dyDescent="0.25">
      <c r="P270" s="21"/>
      <c r="Q270" s="21"/>
      <c r="R270" s="21"/>
    </row>
    <row r="271" spans="16:18" x14ac:dyDescent="0.25">
      <c r="P271" s="21"/>
      <c r="Q271" s="21"/>
      <c r="R271" s="21"/>
    </row>
    <row r="272" spans="16:18" x14ac:dyDescent="0.25">
      <c r="P272" s="24"/>
      <c r="Q272" s="21"/>
      <c r="R272" s="21"/>
    </row>
    <row r="273" spans="16:18" x14ac:dyDescent="0.25">
      <c r="P273" s="21"/>
      <c r="Q273" s="21"/>
      <c r="R273" s="21"/>
    </row>
    <row r="274" spans="16:18" x14ac:dyDescent="0.25">
      <c r="P274" s="21"/>
      <c r="Q274" s="21"/>
      <c r="R274" s="21"/>
    </row>
    <row r="275" spans="16:18" x14ac:dyDescent="0.25">
      <c r="P275" s="21"/>
      <c r="Q275" s="21"/>
      <c r="R275" s="21"/>
    </row>
    <row r="276" spans="16:18" x14ac:dyDescent="0.25">
      <c r="P276" s="21"/>
      <c r="Q276" s="21"/>
      <c r="R276" s="21"/>
    </row>
    <row r="277" spans="16:18" x14ac:dyDescent="0.25">
      <c r="P277" s="21"/>
      <c r="Q277" s="21"/>
      <c r="R277" s="21"/>
    </row>
    <row r="278" spans="16:18" x14ac:dyDescent="0.25">
      <c r="P278" s="21"/>
      <c r="Q278" s="21"/>
      <c r="R278" s="21"/>
    </row>
    <row r="279" spans="16:18" x14ac:dyDescent="0.25">
      <c r="P279" s="21"/>
      <c r="Q279" s="21"/>
      <c r="R279" s="21"/>
    </row>
    <row r="280" spans="16:18" x14ac:dyDescent="0.25">
      <c r="P280" s="21"/>
      <c r="Q280" s="21"/>
      <c r="R280" s="21"/>
    </row>
    <row r="281" spans="16:18" x14ac:dyDescent="0.25">
      <c r="P281" s="21"/>
      <c r="Q281" s="21"/>
      <c r="R281" s="21"/>
    </row>
    <row r="282" spans="16:18" x14ac:dyDescent="0.25">
      <c r="P282" s="21"/>
      <c r="Q282" s="21"/>
      <c r="R282" s="21"/>
    </row>
    <row r="283" spans="16:18" x14ac:dyDescent="0.25">
      <c r="P283" s="21"/>
      <c r="Q283" s="21"/>
      <c r="R283" s="21"/>
    </row>
    <row r="284" spans="16:18" x14ac:dyDescent="0.25">
      <c r="P284" s="21"/>
      <c r="Q284" s="21"/>
      <c r="R284" s="21"/>
    </row>
    <row r="285" spans="16:18" x14ac:dyDescent="0.25">
      <c r="P285" s="21"/>
      <c r="Q285" s="21"/>
      <c r="R285" s="21"/>
    </row>
    <row r="286" spans="16:18" x14ac:dyDescent="0.25">
      <c r="P286" s="21"/>
      <c r="Q286" s="21"/>
      <c r="R286" s="21"/>
    </row>
    <row r="287" spans="16:18" x14ac:dyDescent="0.25">
      <c r="P287" s="21"/>
      <c r="Q287" s="21"/>
      <c r="R287" s="24"/>
    </row>
    <row r="288" spans="16:18" x14ac:dyDescent="0.25">
      <c r="P288" s="21"/>
      <c r="Q288" s="21"/>
      <c r="R288" s="21"/>
    </row>
    <row r="289" spans="16:18" x14ac:dyDescent="0.25">
      <c r="P289" s="24"/>
      <c r="Q289" s="21"/>
      <c r="R289" s="21"/>
    </row>
    <row r="290" spans="16:18" x14ac:dyDescent="0.25">
      <c r="P290" s="21"/>
      <c r="Q290" s="21"/>
      <c r="R290" s="21"/>
    </row>
    <row r="291" spans="16:18" x14ac:dyDescent="0.25">
      <c r="P291" s="21"/>
      <c r="Q291" s="21"/>
      <c r="R291" s="21"/>
    </row>
    <row r="292" spans="16:18" x14ac:dyDescent="0.25">
      <c r="P292" s="21"/>
      <c r="Q292" s="21"/>
      <c r="R292" s="21"/>
    </row>
    <row r="293" spans="16:18" x14ac:dyDescent="0.25">
      <c r="P293" s="21"/>
      <c r="Q293" s="21"/>
      <c r="R293" s="21"/>
    </row>
    <row r="294" spans="16:18" x14ac:dyDescent="0.25">
      <c r="P294" s="21"/>
      <c r="Q294" s="21"/>
      <c r="R294" s="21"/>
    </row>
    <row r="295" spans="16:18" x14ac:dyDescent="0.25">
      <c r="P295" s="21"/>
      <c r="Q295" s="21"/>
      <c r="R295" s="21"/>
    </row>
    <row r="296" spans="16:18" x14ac:dyDescent="0.25">
      <c r="P296" s="21"/>
      <c r="Q296" s="21"/>
      <c r="R296" s="21"/>
    </row>
    <row r="297" spans="16:18" x14ac:dyDescent="0.25">
      <c r="P297" s="21"/>
      <c r="Q297" s="21"/>
      <c r="R297" s="21"/>
    </row>
    <row r="298" spans="16:18" x14ac:dyDescent="0.25">
      <c r="P298" s="21"/>
      <c r="Q298" s="21"/>
      <c r="R298" s="21"/>
    </row>
    <row r="299" spans="16:18" x14ac:dyDescent="0.25">
      <c r="P299" s="21"/>
      <c r="Q299" s="21"/>
      <c r="R299" s="21"/>
    </row>
    <row r="300" spans="16:18" x14ac:dyDescent="0.25">
      <c r="P300" s="21"/>
      <c r="Q300" s="24"/>
      <c r="R300" s="21"/>
    </row>
    <row r="301" spans="16:18" x14ac:dyDescent="0.25">
      <c r="P301" s="21"/>
      <c r="Q301" s="21"/>
      <c r="R301" s="21"/>
    </row>
    <row r="302" spans="16:18" x14ac:dyDescent="0.25">
      <c r="P302" s="21"/>
      <c r="Q302" s="21"/>
      <c r="R302" s="21"/>
    </row>
    <row r="303" spans="16:18" x14ac:dyDescent="0.25">
      <c r="P303" s="21"/>
      <c r="Q303" s="21"/>
      <c r="R303" s="21"/>
    </row>
    <row r="304" spans="16:18" x14ac:dyDescent="0.25">
      <c r="P304" s="21"/>
      <c r="Q304" s="21"/>
      <c r="R304" s="21"/>
    </row>
    <row r="305" spans="16:18" x14ac:dyDescent="0.25">
      <c r="P305" s="21"/>
      <c r="Q305" s="21"/>
      <c r="R305" s="21"/>
    </row>
    <row r="306" spans="16:18" x14ac:dyDescent="0.25">
      <c r="P306" s="21"/>
      <c r="Q306" s="21"/>
      <c r="R306" s="21"/>
    </row>
    <row r="307" spans="16:18" x14ac:dyDescent="0.25">
      <c r="P307" s="21"/>
      <c r="Q307" s="21"/>
      <c r="R307" s="21"/>
    </row>
    <row r="308" spans="16:18" x14ac:dyDescent="0.25">
      <c r="P308" s="21"/>
      <c r="Q308" s="21"/>
      <c r="R308" s="21"/>
    </row>
    <row r="309" spans="16:18" x14ac:dyDescent="0.25">
      <c r="P309" s="21"/>
      <c r="Q309" s="21"/>
      <c r="R309" s="21"/>
    </row>
    <row r="310" spans="16:18" x14ac:dyDescent="0.25">
      <c r="P310" s="21"/>
      <c r="Q310" s="21"/>
      <c r="R310" s="21"/>
    </row>
    <row r="311" spans="16:18" x14ac:dyDescent="0.25">
      <c r="P311" s="21"/>
      <c r="Q311" s="21"/>
      <c r="R311" s="21"/>
    </row>
    <row r="312" spans="16:18" x14ac:dyDescent="0.25">
      <c r="P312" s="21"/>
      <c r="Q312" s="21"/>
      <c r="R312" s="21"/>
    </row>
    <row r="313" spans="16:18" x14ac:dyDescent="0.25">
      <c r="P313" s="21"/>
      <c r="Q313" s="21"/>
      <c r="R313" s="21"/>
    </row>
    <row r="314" spans="16:18" x14ac:dyDescent="0.25">
      <c r="P314" s="21"/>
      <c r="Q314" s="21"/>
      <c r="R314" s="21"/>
    </row>
    <row r="315" spans="16:18" x14ac:dyDescent="0.25">
      <c r="P315" s="21"/>
      <c r="Q315" s="21"/>
      <c r="R315" s="21"/>
    </row>
    <row r="316" spans="16:18" x14ac:dyDescent="0.25">
      <c r="P316" s="21"/>
      <c r="Q316" s="21"/>
      <c r="R316" s="21"/>
    </row>
    <row r="317" spans="16:18" x14ac:dyDescent="0.25">
      <c r="P317" s="21"/>
      <c r="Q317" s="24"/>
      <c r="R317" s="21"/>
    </row>
    <row r="318" spans="16:18" x14ac:dyDescent="0.25">
      <c r="P318" s="21"/>
      <c r="Q318" s="21"/>
      <c r="R318" s="21"/>
    </row>
    <row r="319" spans="16:18" x14ac:dyDescent="0.25">
      <c r="P319" s="21"/>
      <c r="Q319" s="21"/>
      <c r="R319" s="21"/>
    </row>
    <row r="320" spans="16:18" x14ac:dyDescent="0.25">
      <c r="P320" s="21"/>
      <c r="Q320" s="21"/>
      <c r="R320" s="21"/>
    </row>
    <row r="321" spans="16:18" x14ac:dyDescent="0.25">
      <c r="P321" s="21"/>
      <c r="Q321" s="21"/>
      <c r="R321" s="21"/>
    </row>
    <row r="322" spans="16:18" x14ac:dyDescent="0.25">
      <c r="P322" s="21"/>
      <c r="Q322" s="21"/>
      <c r="R322" s="24"/>
    </row>
    <row r="323" spans="16:18" x14ac:dyDescent="0.25">
      <c r="P323" s="21"/>
      <c r="Q323" s="21"/>
      <c r="R323" s="21"/>
    </row>
    <row r="324" spans="16:18" x14ac:dyDescent="0.25">
      <c r="P324" s="21"/>
      <c r="Q324" s="21"/>
      <c r="R324" s="21"/>
    </row>
    <row r="325" spans="16:18" x14ac:dyDescent="0.25">
      <c r="P325" s="21"/>
      <c r="Q325" s="21"/>
      <c r="R325" s="21"/>
    </row>
    <row r="326" spans="16:18" x14ac:dyDescent="0.25">
      <c r="P326" s="21"/>
      <c r="Q326" s="21"/>
      <c r="R326" s="21"/>
    </row>
    <row r="327" spans="16:18" x14ac:dyDescent="0.25">
      <c r="P327" s="21"/>
      <c r="Q327" s="21"/>
      <c r="R327" s="21"/>
    </row>
    <row r="328" spans="16:18" x14ac:dyDescent="0.25">
      <c r="P328" s="21"/>
      <c r="Q328" s="21"/>
      <c r="R328" s="21"/>
    </row>
    <row r="329" spans="16:18" x14ac:dyDescent="0.25">
      <c r="P329" s="21"/>
      <c r="Q329" s="21"/>
      <c r="R329" s="21"/>
    </row>
    <row r="330" spans="16:18" x14ac:dyDescent="0.25">
      <c r="P330" s="21"/>
      <c r="Q330" s="21"/>
      <c r="R330" s="21"/>
    </row>
    <row r="331" spans="16:18" x14ac:dyDescent="0.25">
      <c r="P331" s="21"/>
      <c r="Q331" s="21"/>
      <c r="R331" s="21"/>
    </row>
    <row r="332" spans="16:18" x14ac:dyDescent="0.25">
      <c r="P332" s="21"/>
      <c r="Q332" s="21"/>
      <c r="R332" s="21"/>
    </row>
    <row r="333" spans="16:18" x14ac:dyDescent="0.25">
      <c r="P333" s="21"/>
      <c r="Q333" s="21"/>
      <c r="R333" s="21"/>
    </row>
    <row r="334" spans="16:18" x14ac:dyDescent="0.25">
      <c r="P334" s="21"/>
      <c r="Q334" s="21"/>
      <c r="R334" s="21"/>
    </row>
    <row r="335" spans="16:18" x14ac:dyDescent="0.25">
      <c r="P335" s="21"/>
      <c r="Q335" s="21"/>
      <c r="R335" s="21"/>
    </row>
    <row r="336" spans="16:18" x14ac:dyDescent="0.25">
      <c r="P336" s="21"/>
      <c r="Q336" s="21"/>
      <c r="R336" s="21"/>
    </row>
    <row r="337" spans="16:18" x14ac:dyDescent="0.25">
      <c r="P337" s="21"/>
      <c r="Q337" s="21"/>
      <c r="R337" s="21"/>
    </row>
    <row r="338" spans="16:18" x14ac:dyDescent="0.25">
      <c r="P338" s="21"/>
      <c r="Q338" s="21"/>
      <c r="R338" s="21"/>
    </row>
    <row r="339" spans="16:18" x14ac:dyDescent="0.25">
      <c r="P339" s="21"/>
      <c r="Q339" s="21"/>
      <c r="R339" s="24"/>
    </row>
    <row r="340" spans="16:18" x14ac:dyDescent="0.25">
      <c r="P340" s="21"/>
      <c r="Q340" s="21"/>
      <c r="R340" s="21"/>
    </row>
    <row r="341" spans="16:18" x14ac:dyDescent="0.25">
      <c r="P341" s="21"/>
      <c r="Q341" s="21"/>
      <c r="R341" s="21"/>
    </row>
    <row r="342" spans="16:18" x14ac:dyDescent="0.25">
      <c r="P342" s="21"/>
      <c r="Q342" s="21"/>
      <c r="R342" s="21"/>
    </row>
    <row r="343" spans="16:18" x14ac:dyDescent="0.25">
      <c r="P343" s="21"/>
      <c r="Q343" s="21"/>
      <c r="R343" s="21"/>
    </row>
    <row r="344" spans="16:18" x14ac:dyDescent="0.25">
      <c r="P344" s="21"/>
      <c r="Q344" s="21"/>
      <c r="R344" s="21"/>
    </row>
    <row r="345" spans="16:18" x14ac:dyDescent="0.25">
      <c r="P345" s="21"/>
      <c r="Q345" s="21"/>
      <c r="R345" s="21"/>
    </row>
    <row r="346" spans="16:18" x14ac:dyDescent="0.25">
      <c r="P346" s="21"/>
      <c r="Q346" s="21"/>
      <c r="R346" s="21"/>
    </row>
    <row r="347" spans="16:18" x14ac:dyDescent="0.25">
      <c r="P347" s="21"/>
      <c r="Q347" s="21"/>
      <c r="R347" s="21"/>
    </row>
    <row r="348" spans="16:18" x14ac:dyDescent="0.25">
      <c r="P348" s="21"/>
      <c r="Q348" s="21"/>
      <c r="R348" s="21"/>
    </row>
    <row r="349" spans="16:18" x14ac:dyDescent="0.25">
      <c r="P349" s="21"/>
      <c r="Q349" s="21"/>
      <c r="R349" s="21"/>
    </row>
    <row r="350" spans="16:18" x14ac:dyDescent="0.25">
      <c r="P350" s="21"/>
      <c r="Q350" s="21"/>
      <c r="R350" s="21"/>
    </row>
    <row r="351" spans="16:18" x14ac:dyDescent="0.25">
      <c r="P351" s="21"/>
      <c r="Q351" s="21"/>
      <c r="R351" s="21"/>
    </row>
    <row r="352" spans="16:18" x14ac:dyDescent="0.25">
      <c r="P352" s="21"/>
      <c r="Q352" s="21"/>
      <c r="R352" s="21"/>
    </row>
    <row r="353" spans="16:18" x14ac:dyDescent="0.25">
      <c r="P353" s="21"/>
      <c r="Q353" s="21"/>
      <c r="R353" s="21"/>
    </row>
    <row r="354" spans="16:18" x14ac:dyDescent="0.25">
      <c r="P354" s="21"/>
      <c r="Q354" s="21"/>
      <c r="R354" s="21"/>
    </row>
    <row r="355" spans="16:18" x14ac:dyDescent="0.25">
      <c r="P355" s="21"/>
      <c r="Q355" s="21"/>
      <c r="R355" s="21"/>
    </row>
    <row r="356" spans="16:18" x14ac:dyDescent="0.25">
      <c r="P356" s="21"/>
      <c r="Q356" s="21"/>
      <c r="R356" s="21"/>
    </row>
    <row r="357" spans="16:18" x14ac:dyDescent="0.25">
      <c r="P357" s="21"/>
      <c r="Q357" s="21"/>
      <c r="R357" s="21"/>
    </row>
    <row r="358" spans="16:18" x14ac:dyDescent="0.25">
      <c r="P358" s="21"/>
      <c r="Q358" s="21"/>
      <c r="R358" s="21"/>
    </row>
    <row r="359" spans="16:18" x14ac:dyDescent="0.25">
      <c r="P359" s="24"/>
      <c r="Q359" s="21"/>
      <c r="R359" s="21"/>
    </row>
    <row r="360" spans="16:18" x14ac:dyDescent="0.25">
      <c r="P360" s="21"/>
      <c r="Q360" s="21"/>
      <c r="R360" s="21"/>
    </row>
    <row r="361" spans="16:18" x14ac:dyDescent="0.25">
      <c r="P361" s="21"/>
      <c r="Q361" s="21"/>
      <c r="R361" s="21"/>
    </row>
    <row r="362" spans="16:18" x14ac:dyDescent="0.25">
      <c r="P362" s="21"/>
      <c r="Q362" s="21"/>
      <c r="R362" s="21"/>
    </row>
    <row r="363" spans="16:18" x14ac:dyDescent="0.25">
      <c r="P363" s="21"/>
      <c r="Q363" s="21"/>
      <c r="R363" s="21"/>
    </row>
    <row r="364" spans="16:18" x14ac:dyDescent="0.25">
      <c r="P364" s="21"/>
      <c r="Q364" s="21"/>
      <c r="R364" s="21"/>
    </row>
    <row r="365" spans="16:18" x14ac:dyDescent="0.25">
      <c r="P365" s="21"/>
      <c r="Q365" s="21"/>
      <c r="R365" s="21"/>
    </row>
    <row r="366" spans="16:18" x14ac:dyDescent="0.25">
      <c r="P366" s="21"/>
      <c r="Q366" s="21"/>
      <c r="R366" s="21"/>
    </row>
    <row r="367" spans="16:18" x14ac:dyDescent="0.25">
      <c r="P367" s="21"/>
      <c r="Q367" s="21"/>
      <c r="R367" s="21"/>
    </row>
    <row r="368" spans="16:18" x14ac:dyDescent="0.25">
      <c r="P368" s="21"/>
      <c r="Q368" s="21"/>
      <c r="R368" s="21"/>
    </row>
    <row r="369" spans="16:18" x14ac:dyDescent="0.25">
      <c r="P369" s="21"/>
      <c r="Q369" s="21"/>
      <c r="R369" s="21"/>
    </row>
    <row r="370" spans="16:18" x14ac:dyDescent="0.25">
      <c r="P370" s="21"/>
      <c r="Q370" s="21"/>
      <c r="R370" s="21"/>
    </row>
    <row r="371" spans="16:18" x14ac:dyDescent="0.25">
      <c r="P371" s="21"/>
      <c r="Q371" s="21"/>
      <c r="R371" s="21"/>
    </row>
    <row r="372" spans="16:18" x14ac:dyDescent="0.25">
      <c r="P372" s="21"/>
      <c r="Q372" s="21"/>
      <c r="R372" s="21"/>
    </row>
    <row r="373" spans="16:18" x14ac:dyDescent="0.25">
      <c r="P373" s="21"/>
      <c r="Q373" s="21"/>
      <c r="R373" s="21"/>
    </row>
    <row r="374" spans="16:18" x14ac:dyDescent="0.25">
      <c r="P374" s="21"/>
      <c r="Q374" s="21"/>
      <c r="R374" s="21"/>
    </row>
    <row r="375" spans="16:18" x14ac:dyDescent="0.25">
      <c r="P375" s="21"/>
      <c r="Q375" s="21"/>
      <c r="R375" s="21"/>
    </row>
    <row r="376" spans="16:18" x14ac:dyDescent="0.25">
      <c r="P376" s="21"/>
      <c r="Q376" s="21"/>
      <c r="R376" s="21"/>
    </row>
    <row r="377" spans="16:18" x14ac:dyDescent="0.25">
      <c r="P377" s="21"/>
      <c r="Q377" s="21"/>
      <c r="R377" s="21"/>
    </row>
    <row r="378" spans="16:18" x14ac:dyDescent="0.25">
      <c r="P378" s="21"/>
      <c r="Q378" s="21"/>
      <c r="R378" s="21"/>
    </row>
    <row r="379" spans="16:18" x14ac:dyDescent="0.25">
      <c r="P379" s="21"/>
      <c r="Q379" s="21"/>
      <c r="R379" s="21"/>
    </row>
    <row r="380" spans="16:18" x14ac:dyDescent="0.25">
      <c r="P380" s="21"/>
      <c r="Q380" s="21"/>
      <c r="R380" s="21"/>
    </row>
    <row r="381" spans="16:18" x14ac:dyDescent="0.25">
      <c r="P381" s="21"/>
      <c r="Q381" s="21"/>
      <c r="R381" s="21"/>
    </row>
    <row r="382" spans="16:18" x14ac:dyDescent="0.25">
      <c r="P382" s="21"/>
      <c r="Q382" s="21"/>
      <c r="R382" s="21"/>
    </row>
    <row r="383" spans="16:18" x14ac:dyDescent="0.25">
      <c r="P383" s="21"/>
      <c r="Q383" s="21"/>
      <c r="R383" s="21"/>
    </row>
    <row r="384" spans="16:18" x14ac:dyDescent="0.25">
      <c r="P384" s="21"/>
      <c r="Q384" s="21"/>
      <c r="R384" s="21"/>
    </row>
    <row r="385" spans="16:18" x14ac:dyDescent="0.25">
      <c r="P385" s="21"/>
      <c r="Q385" s="21"/>
      <c r="R385" s="21"/>
    </row>
    <row r="386" spans="16:18" x14ac:dyDescent="0.25">
      <c r="P386" s="21"/>
      <c r="Q386" s="21"/>
      <c r="R386" s="21"/>
    </row>
    <row r="387" spans="16:18" x14ac:dyDescent="0.25">
      <c r="P387" s="21"/>
      <c r="Q387" s="24"/>
      <c r="R387" s="21"/>
    </row>
    <row r="388" spans="16:18" x14ac:dyDescent="0.25">
      <c r="P388" s="21"/>
      <c r="Q388" s="21"/>
      <c r="R388" s="21"/>
    </row>
    <row r="389" spans="16:18" x14ac:dyDescent="0.25">
      <c r="P389" s="21"/>
      <c r="Q389" s="21"/>
      <c r="R389" s="21"/>
    </row>
    <row r="390" spans="16:18" x14ac:dyDescent="0.25">
      <c r="P390" s="21"/>
      <c r="Q390" s="21"/>
      <c r="R390" s="21"/>
    </row>
    <row r="391" spans="16:18" x14ac:dyDescent="0.25">
      <c r="P391" s="21"/>
      <c r="Q391" s="21"/>
      <c r="R391" s="21"/>
    </row>
    <row r="392" spans="16:18" x14ac:dyDescent="0.25">
      <c r="P392" s="21"/>
      <c r="Q392" s="21"/>
      <c r="R392" s="21"/>
    </row>
    <row r="393" spans="16:18" x14ac:dyDescent="0.25">
      <c r="P393" s="21"/>
      <c r="Q393" s="21"/>
      <c r="R393" s="21"/>
    </row>
    <row r="394" spans="16:18" x14ac:dyDescent="0.25">
      <c r="P394" s="21"/>
      <c r="Q394" s="21"/>
      <c r="R394" s="21"/>
    </row>
    <row r="395" spans="16:18" x14ac:dyDescent="0.25">
      <c r="P395" s="21"/>
      <c r="Q395" s="21"/>
      <c r="R395" s="21"/>
    </row>
    <row r="396" spans="16:18" x14ac:dyDescent="0.25">
      <c r="P396" s="21"/>
      <c r="Q396" s="21"/>
      <c r="R396" s="21"/>
    </row>
    <row r="397" spans="16:18" x14ac:dyDescent="0.25">
      <c r="P397" s="21"/>
      <c r="Q397" s="21"/>
      <c r="R397" s="21"/>
    </row>
    <row r="398" spans="16:18" x14ac:dyDescent="0.25">
      <c r="P398" s="21"/>
      <c r="Q398" s="21"/>
      <c r="R398" s="21"/>
    </row>
    <row r="399" spans="16:18" x14ac:dyDescent="0.25">
      <c r="P399" s="21"/>
      <c r="Q399" s="21"/>
      <c r="R399" s="21"/>
    </row>
    <row r="400" spans="16:18" x14ac:dyDescent="0.25">
      <c r="P400" s="21"/>
      <c r="Q400" s="21"/>
      <c r="R400" s="21"/>
    </row>
    <row r="401" spans="16:18" x14ac:dyDescent="0.25">
      <c r="P401" s="21"/>
      <c r="Q401" s="21"/>
      <c r="R401" s="21"/>
    </row>
    <row r="402" spans="16:18" x14ac:dyDescent="0.25">
      <c r="P402" s="21"/>
      <c r="Q402" s="21"/>
      <c r="R402" s="21"/>
    </row>
    <row r="403" spans="16:18" x14ac:dyDescent="0.25">
      <c r="P403" s="21"/>
      <c r="Q403" s="21"/>
      <c r="R403" s="21"/>
    </row>
    <row r="404" spans="16:18" x14ac:dyDescent="0.25">
      <c r="P404" s="21"/>
      <c r="Q404" s="21"/>
      <c r="R404" s="21"/>
    </row>
    <row r="405" spans="16:18" x14ac:dyDescent="0.25">
      <c r="P405" s="21"/>
      <c r="Q405" s="21"/>
      <c r="R405" s="21"/>
    </row>
    <row r="406" spans="16:18" x14ac:dyDescent="0.25">
      <c r="P406" s="21"/>
      <c r="Q406" s="21"/>
      <c r="R406" s="21"/>
    </row>
    <row r="407" spans="16:18" x14ac:dyDescent="0.25">
      <c r="P407" s="21"/>
      <c r="Q407" s="21"/>
      <c r="R407" s="21"/>
    </row>
    <row r="408" spans="16:18" x14ac:dyDescent="0.25">
      <c r="P408" s="21"/>
      <c r="Q408" s="21"/>
      <c r="R408" s="21"/>
    </row>
    <row r="409" spans="16:18" x14ac:dyDescent="0.25">
      <c r="P409" s="21"/>
      <c r="Q409" s="21"/>
      <c r="R409" s="24"/>
    </row>
    <row r="410" spans="16:18" x14ac:dyDescent="0.25">
      <c r="P410" s="21"/>
      <c r="Q410" s="21"/>
      <c r="R410" s="21"/>
    </row>
    <row r="411" spans="16:18" x14ac:dyDescent="0.25">
      <c r="P411" s="21"/>
      <c r="Q411" s="21"/>
      <c r="R411" s="21"/>
    </row>
    <row r="412" spans="16:18" x14ac:dyDescent="0.25">
      <c r="P412" s="21"/>
      <c r="Q412" s="21"/>
      <c r="R412" s="21"/>
    </row>
    <row r="413" spans="16:18" x14ac:dyDescent="0.25">
      <c r="P413" s="21"/>
      <c r="Q413" s="21"/>
      <c r="R413" s="21"/>
    </row>
    <row r="414" spans="16:18" x14ac:dyDescent="0.25">
      <c r="P414" s="21"/>
      <c r="Q414" s="21"/>
      <c r="R414" s="21"/>
    </row>
    <row r="415" spans="16:18" x14ac:dyDescent="0.25">
      <c r="P415" s="21"/>
      <c r="Q415" s="21"/>
      <c r="R415" s="21"/>
    </row>
    <row r="416" spans="16:18" x14ac:dyDescent="0.25">
      <c r="P416" s="21"/>
      <c r="Q416" s="21"/>
      <c r="R416" s="21"/>
    </row>
    <row r="417" spans="16:18" x14ac:dyDescent="0.25">
      <c r="P417" s="21"/>
      <c r="Q417" s="21"/>
      <c r="R417" s="21"/>
    </row>
    <row r="418" spans="16:18" x14ac:dyDescent="0.25">
      <c r="P418" s="21"/>
      <c r="Q418" s="21"/>
      <c r="R418" s="21"/>
    </row>
    <row r="419" spans="16:18" x14ac:dyDescent="0.25">
      <c r="P419" s="21"/>
      <c r="Q419" s="21"/>
      <c r="R419" s="21"/>
    </row>
    <row r="420" spans="16:18" x14ac:dyDescent="0.25">
      <c r="P420" s="21"/>
      <c r="Q420" s="21"/>
      <c r="R420" s="21"/>
    </row>
    <row r="421" spans="16:18" x14ac:dyDescent="0.25">
      <c r="P421" s="21"/>
      <c r="Q421" s="21"/>
      <c r="R421" s="21"/>
    </row>
    <row r="422" spans="16:18" x14ac:dyDescent="0.25">
      <c r="P422" s="21"/>
      <c r="Q422" s="21"/>
      <c r="R422" s="21"/>
    </row>
    <row r="423" spans="16:18" x14ac:dyDescent="0.25">
      <c r="P423" s="21"/>
      <c r="Q423" s="21"/>
      <c r="R423" s="21"/>
    </row>
    <row r="424" spans="16:18" x14ac:dyDescent="0.25">
      <c r="P424" s="21"/>
      <c r="Q424" s="21"/>
      <c r="R424" s="21"/>
    </row>
    <row r="425" spans="16:18" x14ac:dyDescent="0.25">
      <c r="P425" s="21"/>
      <c r="Q425" s="21"/>
      <c r="R425" s="21"/>
    </row>
    <row r="426" spans="16:18" x14ac:dyDescent="0.25">
      <c r="P426" s="21"/>
      <c r="Q426" s="21"/>
      <c r="R426" s="21"/>
    </row>
    <row r="427" spans="16:18" x14ac:dyDescent="0.25">
      <c r="P427" s="21"/>
      <c r="Q427" s="21"/>
      <c r="R427" s="21"/>
    </row>
    <row r="428" spans="16:18" x14ac:dyDescent="0.25">
      <c r="P428" s="21"/>
      <c r="Q428" s="21"/>
      <c r="R428" s="21"/>
    </row>
    <row r="429" spans="16:18" x14ac:dyDescent="0.25">
      <c r="P429" s="21"/>
      <c r="Q429" s="21"/>
      <c r="R429" s="21"/>
    </row>
    <row r="430" spans="16:18" x14ac:dyDescent="0.25">
      <c r="P430" s="21"/>
      <c r="Q430" s="21"/>
      <c r="R430" s="21"/>
    </row>
    <row r="431" spans="16:18" x14ac:dyDescent="0.25">
      <c r="P431" s="21"/>
      <c r="Q431" s="21"/>
      <c r="R431" s="21"/>
    </row>
    <row r="432" spans="16:18" x14ac:dyDescent="0.25">
      <c r="P432" s="21"/>
      <c r="Q432" s="21"/>
      <c r="R432" s="21"/>
    </row>
    <row r="433" spans="16:18" x14ac:dyDescent="0.25">
      <c r="P433" s="21"/>
      <c r="Q433" s="21"/>
      <c r="R433" s="21"/>
    </row>
    <row r="434" spans="16:18" x14ac:dyDescent="0.25">
      <c r="P434" s="21"/>
      <c r="Q434" s="21"/>
      <c r="R434" s="21"/>
    </row>
    <row r="435" spans="16:18" x14ac:dyDescent="0.25">
      <c r="P435" s="21"/>
      <c r="Q435" s="21"/>
      <c r="R435" s="21"/>
    </row>
    <row r="436" spans="16:18" x14ac:dyDescent="0.25">
      <c r="P436" s="21"/>
      <c r="Q436" s="21"/>
      <c r="R436" s="21"/>
    </row>
    <row r="437" spans="16:18" x14ac:dyDescent="0.25">
      <c r="P437" s="21"/>
      <c r="Q437" s="21"/>
      <c r="R437" s="21"/>
    </row>
    <row r="438" spans="16:18" x14ac:dyDescent="0.25">
      <c r="P438" s="21"/>
      <c r="Q438" s="21"/>
      <c r="R438" s="21"/>
    </row>
    <row r="439" spans="16:18" x14ac:dyDescent="0.25">
      <c r="P439" s="21"/>
      <c r="Q439" s="21"/>
      <c r="R439" s="21"/>
    </row>
    <row r="440" spans="16:18" x14ac:dyDescent="0.25">
      <c r="P440" s="21"/>
      <c r="Q440" s="21"/>
      <c r="R440" s="21"/>
    </row>
    <row r="441" spans="16:18" x14ac:dyDescent="0.25">
      <c r="P441" s="21"/>
      <c r="Q441" s="21"/>
      <c r="R441" s="21"/>
    </row>
    <row r="442" spans="16:18" x14ac:dyDescent="0.25">
      <c r="P442" s="21"/>
      <c r="Q442" s="21"/>
      <c r="R442" s="21"/>
    </row>
    <row r="443" spans="16:18" x14ac:dyDescent="0.25">
      <c r="P443" s="21"/>
      <c r="Q443" s="21"/>
      <c r="R443" s="21"/>
    </row>
    <row r="444" spans="16:18" x14ac:dyDescent="0.25">
      <c r="P444" s="21"/>
      <c r="Q444" s="21"/>
      <c r="R444" s="21"/>
    </row>
    <row r="445" spans="16:18" x14ac:dyDescent="0.25">
      <c r="P445" s="21"/>
      <c r="Q445" s="21"/>
      <c r="R445" s="21"/>
    </row>
    <row r="446" spans="16:18" x14ac:dyDescent="0.25">
      <c r="P446" s="21"/>
      <c r="Q446" s="21"/>
      <c r="R446" s="21"/>
    </row>
    <row r="447" spans="16:18" x14ac:dyDescent="0.25">
      <c r="P447" s="21"/>
      <c r="Q447" s="21"/>
      <c r="R447" s="21"/>
    </row>
    <row r="448" spans="16:18" x14ac:dyDescent="0.25">
      <c r="P448" s="21"/>
      <c r="Q448" s="21"/>
      <c r="R448" s="21"/>
    </row>
    <row r="449" spans="16:18" x14ac:dyDescent="0.25">
      <c r="P449" s="21"/>
      <c r="Q449" s="21"/>
      <c r="R449" s="21"/>
    </row>
    <row r="450" spans="16:18" x14ac:dyDescent="0.25">
      <c r="P450" s="21"/>
      <c r="Q450" s="21"/>
      <c r="R450" s="21"/>
    </row>
    <row r="451" spans="16:18" x14ac:dyDescent="0.25">
      <c r="P451" s="21"/>
      <c r="Q451" s="21"/>
      <c r="R451" s="21"/>
    </row>
    <row r="452" spans="16:18" x14ac:dyDescent="0.25">
      <c r="P452" s="21"/>
      <c r="Q452" s="21"/>
      <c r="R452" s="21"/>
    </row>
    <row r="453" spans="16:18" x14ac:dyDescent="0.25">
      <c r="P453" s="21"/>
      <c r="Q453" s="21"/>
      <c r="R453" s="21"/>
    </row>
    <row r="454" spans="16:18" x14ac:dyDescent="0.25">
      <c r="P454" s="21"/>
      <c r="Q454" s="21"/>
      <c r="R454" s="21"/>
    </row>
    <row r="455" spans="16:18" x14ac:dyDescent="0.25">
      <c r="P455" s="21"/>
      <c r="Q455" s="21"/>
      <c r="R455" s="21"/>
    </row>
    <row r="456" spans="16:18" x14ac:dyDescent="0.25">
      <c r="P456" s="21"/>
      <c r="Q456" s="21"/>
      <c r="R456" s="21"/>
    </row>
    <row r="457" spans="16:18" x14ac:dyDescent="0.25">
      <c r="P457" s="21"/>
      <c r="Q457" s="21"/>
      <c r="R457" s="21"/>
    </row>
    <row r="458" spans="16:18" x14ac:dyDescent="0.25">
      <c r="P458" s="21"/>
      <c r="Q458" s="21"/>
      <c r="R458" s="21"/>
    </row>
    <row r="459" spans="16:18" x14ac:dyDescent="0.25">
      <c r="P459" s="21"/>
      <c r="Q459" s="21"/>
      <c r="R459" s="21"/>
    </row>
    <row r="460" spans="16:18" x14ac:dyDescent="0.25">
      <c r="P460" s="21"/>
      <c r="Q460" s="21"/>
      <c r="R460" s="21"/>
    </row>
    <row r="461" spans="16:18" x14ac:dyDescent="0.25">
      <c r="P461" s="21"/>
      <c r="Q461" s="21"/>
      <c r="R461" s="21"/>
    </row>
    <row r="462" spans="16:18" x14ac:dyDescent="0.25">
      <c r="P462" s="21"/>
      <c r="Q462" s="21"/>
      <c r="R462" s="21"/>
    </row>
    <row r="463" spans="16:18" x14ac:dyDescent="0.25">
      <c r="P463" s="21"/>
      <c r="Q463" s="21"/>
      <c r="R463" s="21"/>
    </row>
    <row r="464" spans="16:18" x14ac:dyDescent="0.25">
      <c r="P464" s="21"/>
      <c r="Q464" s="21"/>
      <c r="R464" s="21"/>
    </row>
    <row r="465" spans="16:18" x14ac:dyDescent="0.25">
      <c r="P465" s="21"/>
      <c r="Q465" s="21"/>
      <c r="R465" s="21"/>
    </row>
    <row r="466" spans="16:18" x14ac:dyDescent="0.25">
      <c r="P466" s="21"/>
      <c r="Q466" s="21"/>
      <c r="R466" s="21"/>
    </row>
    <row r="467" spans="16:18" x14ac:dyDescent="0.25">
      <c r="P467" s="21"/>
      <c r="Q467" s="21"/>
      <c r="R467" s="21"/>
    </row>
    <row r="468" spans="16:18" x14ac:dyDescent="0.25">
      <c r="P468" s="21"/>
      <c r="Q468" s="21"/>
      <c r="R468" s="21"/>
    </row>
    <row r="469" spans="16:18" x14ac:dyDescent="0.25">
      <c r="P469" s="21"/>
      <c r="Q469" s="21"/>
      <c r="R469" s="21"/>
    </row>
    <row r="470" spans="16:18" x14ac:dyDescent="0.25">
      <c r="P470" s="21"/>
      <c r="Q470" s="21"/>
      <c r="R470" s="21"/>
    </row>
    <row r="471" spans="16:18" x14ac:dyDescent="0.25">
      <c r="P471" s="21"/>
      <c r="Q471" s="21"/>
      <c r="R471" s="21"/>
    </row>
    <row r="472" spans="16:18" x14ac:dyDescent="0.25">
      <c r="P472" s="21"/>
      <c r="Q472" s="21"/>
      <c r="R472" s="21"/>
    </row>
    <row r="473" spans="16:18" x14ac:dyDescent="0.25">
      <c r="P473" s="21"/>
      <c r="Q473" s="21"/>
      <c r="R473" s="21"/>
    </row>
    <row r="474" spans="16:18" x14ac:dyDescent="0.25">
      <c r="P474" s="21"/>
      <c r="Q474" s="21"/>
      <c r="R474" s="21"/>
    </row>
    <row r="475" spans="16:18" x14ac:dyDescent="0.25">
      <c r="P475" s="21"/>
      <c r="Q475" s="21"/>
      <c r="R475" s="21"/>
    </row>
    <row r="476" spans="16:18" x14ac:dyDescent="0.25">
      <c r="P476" s="24"/>
      <c r="Q476" s="21"/>
      <c r="R476" s="21"/>
    </row>
    <row r="477" spans="16:18" x14ac:dyDescent="0.25">
      <c r="P477" s="24"/>
      <c r="Q477" s="21"/>
      <c r="R477" s="21"/>
    </row>
    <row r="478" spans="16:18" x14ac:dyDescent="0.25">
      <c r="P478" s="21"/>
      <c r="Q478" s="21"/>
      <c r="R478" s="21"/>
    </row>
    <row r="479" spans="16:18" x14ac:dyDescent="0.25">
      <c r="P479" s="21"/>
      <c r="Q479" s="21"/>
      <c r="R479" s="21"/>
    </row>
    <row r="480" spans="16:18" x14ac:dyDescent="0.25">
      <c r="P480" s="21"/>
      <c r="Q480" s="21"/>
      <c r="R480" s="21"/>
    </row>
    <row r="481" spans="16:18" x14ac:dyDescent="0.25">
      <c r="P481" s="24"/>
      <c r="Q481" s="21"/>
      <c r="R481" s="21"/>
    </row>
    <row r="482" spans="16:18" x14ac:dyDescent="0.25">
      <c r="P482" s="21"/>
      <c r="Q482" s="21"/>
      <c r="R482" s="21"/>
    </row>
    <row r="483" spans="16:18" x14ac:dyDescent="0.25">
      <c r="P483" s="21"/>
      <c r="Q483" s="21"/>
      <c r="R483" s="21"/>
    </row>
    <row r="484" spans="16:18" x14ac:dyDescent="0.25">
      <c r="P484" s="21"/>
      <c r="Q484" s="21"/>
      <c r="R484" s="21"/>
    </row>
    <row r="485" spans="16:18" x14ac:dyDescent="0.25">
      <c r="P485" s="21"/>
      <c r="Q485" s="21"/>
      <c r="R485" s="21"/>
    </row>
    <row r="486" spans="16:18" x14ac:dyDescent="0.25">
      <c r="P486" s="21"/>
      <c r="Q486" s="21"/>
      <c r="R486" s="21"/>
    </row>
    <row r="487" spans="16:18" x14ac:dyDescent="0.25">
      <c r="P487" s="21"/>
      <c r="Q487" s="21"/>
      <c r="R487" s="21"/>
    </row>
    <row r="488" spans="16:18" x14ac:dyDescent="0.25">
      <c r="P488" s="21"/>
      <c r="Q488" s="21"/>
      <c r="R488" s="21"/>
    </row>
    <row r="489" spans="16:18" x14ac:dyDescent="0.25">
      <c r="P489" s="21"/>
      <c r="Q489" s="21"/>
      <c r="R489" s="21"/>
    </row>
    <row r="490" spans="16:18" x14ac:dyDescent="0.25">
      <c r="P490" s="21"/>
      <c r="Q490" s="21"/>
      <c r="R490" s="21"/>
    </row>
    <row r="491" spans="16:18" x14ac:dyDescent="0.25">
      <c r="P491" s="21"/>
      <c r="Q491" s="21"/>
      <c r="R491" s="21"/>
    </row>
    <row r="492" spans="16:18" x14ac:dyDescent="0.25">
      <c r="P492" s="21"/>
      <c r="Q492" s="21"/>
      <c r="R492" s="21"/>
    </row>
    <row r="493" spans="16:18" x14ac:dyDescent="0.25">
      <c r="P493" s="21"/>
      <c r="Q493" s="21"/>
      <c r="R493" s="21"/>
    </row>
    <row r="494" spans="16:18" x14ac:dyDescent="0.25">
      <c r="P494" s="21"/>
      <c r="Q494" s="21"/>
      <c r="R494" s="21"/>
    </row>
    <row r="495" spans="16:18" x14ac:dyDescent="0.25">
      <c r="P495" s="21"/>
      <c r="Q495" s="21"/>
      <c r="R495" s="21"/>
    </row>
    <row r="496" spans="16:18" x14ac:dyDescent="0.25">
      <c r="P496" s="25"/>
      <c r="Q496" s="21"/>
      <c r="R496" s="21"/>
    </row>
    <row r="497" spans="16:18" x14ac:dyDescent="0.25">
      <c r="P497" s="21"/>
      <c r="Q497" s="21"/>
      <c r="R497" s="21"/>
    </row>
    <row r="498" spans="16:18" x14ac:dyDescent="0.25">
      <c r="P498" s="21"/>
      <c r="Q498" s="21"/>
      <c r="R498" s="21"/>
    </row>
    <row r="499" spans="16:18" x14ac:dyDescent="0.25">
      <c r="P499" s="21"/>
      <c r="Q499" s="21"/>
      <c r="R499" s="21"/>
    </row>
    <row r="500" spans="16:18" x14ac:dyDescent="0.25">
      <c r="P500" s="21"/>
      <c r="Q500" s="21"/>
      <c r="R500" s="21"/>
    </row>
    <row r="501" spans="16:18" x14ac:dyDescent="0.25">
      <c r="P501" s="21"/>
      <c r="Q501" s="21"/>
      <c r="R501" s="21"/>
    </row>
    <row r="502" spans="16:18" x14ac:dyDescent="0.25">
      <c r="P502" s="21"/>
      <c r="Q502" s="21"/>
      <c r="R502" s="21"/>
    </row>
    <row r="503" spans="16:18" x14ac:dyDescent="0.25">
      <c r="P503" s="21"/>
      <c r="Q503" s="21"/>
      <c r="R503" s="21"/>
    </row>
    <row r="504" spans="16:18" x14ac:dyDescent="0.25">
      <c r="P504" s="21"/>
      <c r="Q504" s="24"/>
      <c r="R504" s="21"/>
    </row>
    <row r="505" spans="16:18" x14ac:dyDescent="0.25">
      <c r="P505" s="21"/>
      <c r="Q505" s="24"/>
      <c r="R505" s="21"/>
    </row>
    <row r="506" spans="16:18" x14ac:dyDescent="0.25">
      <c r="P506" s="21"/>
      <c r="Q506" s="21"/>
      <c r="R506" s="21"/>
    </row>
    <row r="507" spans="16:18" x14ac:dyDescent="0.25">
      <c r="P507" s="21"/>
      <c r="Q507" s="21"/>
      <c r="R507" s="21"/>
    </row>
    <row r="508" spans="16:18" x14ac:dyDescent="0.25">
      <c r="P508" s="21"/>
      <c r="Q508" s="21"/>
      <c r="R508" s="21"/>
    </row>
    <row r="509" spans="16:18" x14ac:dyDescent="0.25">
      <c r="P509" s="24"/>
      <c r="Q509" s="24"/>
      <c r="R509" s="21"/>
    </row>
    <row r="510" spans="16:18" x14ac:dyDescent="0.25">
      <c r="P510" s="21"/>
      <c r="Q510" s="21"/>
      <c r="R510" s="21"/>
    </row>
    <row r="511" spans="16:18" x14ac:dyDescent="0.25">
      <c r="P511" s="21"/>
      <c r="Q511" s="21"/>
      <c r="R511" s="21"/>
    </row>
    <row r="512" spans="16:18" x14ac:dyDescent="0.25">
      <c r="P512" s="21"/>
      <c r="Q512" s="21"/>
      <c r="R512" s="21"/>
    </row>
    <row r="513" spans="16:18" x14ac:dyDescent="0.25">
      <c r="P513" s="24"/>
      <c r="Q513" s="21"/>
      <c r="R513" s="21"/>
    </row>
    <row r="514" spans="16:18" x14ac:dyDescent="0.25">
      <c r="P514" s="21"/>
      <c r="Q514" s="21"/>
      <c r="R514" s="21"/>
    </row>
    <row r="515" spans="16:18" x14ac:dyDescent="0.25">
      <c r="P515" s="21"/>
      <c r="Q515" s="21"/>
      <c r="R515" s="21"/>
    </row>
    <row r="516" spans="16:18" x14ac:dyDescent="0.25">
      <c r="P516" s="21"/>
      <c r="Q516" s="21"/>
      <c r="R516" s="21"/>
    </row>
    <row r="517" spans="16:18" x14ac:dyDescent="0.25">
      <c r="P517" s="21"/>
      <c r="Q517" s="21"/>
      <c r="R517" s="21"/>
    </row>
    <row r="518" spans="16:18" x14ac:dyDescent="0.25">
      <c r="P518" s="21"/>
      <c r="Q518" s="21"/>
      <c r="R518" s="21"/>
    </row>
    <row r="519" spans="16:18" x14ac:dyDescent="0.25">
      <c r="P519" s="21"/>
      <c r="Q519" s="21"/>
      <c r="R519" s="21"/>
    </row>
    <row r="520" spans="16:18" x14ac:dyDescent="0.25">
      <c r="P520" s="21"/>
      <c r="Q520" s="21"/>
      <c r="R520" s="21"/>
    </row>
    <row r="521" spans="16:18" x14ac:dyDescent="0.25">
      <c r="P521" s="21"/>
      <c r="Q521" s="21"/>
      <c r="R521" s="21"/>
    </row>
    <row r="522" spans="16:18" x14ac:dyDescent="0.25">
      <c r="P522" s="21"/>
      <c r="Q522" s="21"/>
      <c r="R522" s="21"/>
    </row>
    <row r="523" spans="16:18" x14ac:dyDescent="0.25">
      <c r="P523" s="21"/>
      <c r="Q523" s="21"/>
      <c r="R523" s="21"/>
    </row>
    <row r="524" spans="16:18" x14ac:dyDescent="0.25">
      <c r="P524" s="21"/>
      <c r="Q524" s="25"/>
      <c r="R524" s="21"/>
    </row>
    <row r="525" spans="16:18" x14ac:dyDescent="0.25">
      <c r="P525" s="21"/>
      <c r="Q525" s="21"/>
      <c r="R525" s="21"/>
    </row>
    <row r="526" spans="16:18" x14ac:dyDescent="0.25">
      <c r="P526" s="21"/>
      <c r="Q526" s="21"/>
      <c r="R526" s="24"/>
    </row>
    <row r="527" spans="16:18" x14ac:dyDescent="0.25">
      <c r="P527" s="21"/>
      <c r="Q527" s="21"/>
      <c r="R527" s="24"/>
    </row>
    <row r="528" spans="16:18" x14ac:dyDescent="0.25">
      <c r="P528" s="21"/>
      <c r="Q528" s="21"/>
      <c r="R528" s="21"/>
    </row>
    <row r="529" spans="16:18" x14ac:dyDescent="0.25">
      <c r="P529" s="21"/>
      <c r="Q529" s="21"/>
      <c r="R529" s="21"/>
    </row>
    <row r="530" spans="16:18" x14ac:dyDescent="0.25">
      <c r="P530" s="21"/>
      <c r="Q530" s="21"/>
      <c r="R530" s="21"/>
    </row>
    <row r="531" spans="16:18" x14ac:dyDescent="0.25">
      <c r="P531" s="21"/>
      <c r="Q531" s="21"/>
      <c r="R531" s="24"/>
    </row>
    <row r="532" spans="16:18" x14ac:dyDescent="0.25">
      <c r="P532" s="21"/>
      <c r="Q532" s="21"/>
      <c r="R532" s="21"/>
    </row>
    <row r="533" spans="16:18" x14ac:dyDescent="0.25">
      <c r="P533" s="21"/>
      <c r="Q533" s="21"/>
      <c r="R533" s="21"/>
    </row>
    <row r="534" spans="16:18" x14ac:dyDescent="0.25">
      <c r="P534" s="21"/>
      <c r="Q534" s="21"/>
      <c r="R534" s="21"/>
    </row>
    <row r="535" spans="16:18" x14ac:dyDescent="0.25">
      <c r="P535" s="21"/>
      <c r="Q535" s="21"/>
      <c r="R535" s="21"/>
    </row>
    <row r="536" spans="16:18" x14ac:dyDescent="0.25">
      <c r="P536" s="21"/>
      <c r="Q536" s="21"/>
      <c r="R536" s="21"/>
    </row>
    <row r="537" spans="16:18" x14ac:dyDescent="0.25">
      <c r="P537" s="21"/>
      <c r="Q537" s="24"/>
      <c r="R537" s="21"/>
    </row>
    <row r="538" spans="16:18" x14ac:dyDescent="0.25">
      <c r="P538" s="21"/>
      <c r="Q538" s="21"/>
      <c r="R538" s="21"/>
    </row>
    <row r="539" spans="16:18" x14ac:dyDescent="0.25">
      <c r="P539" s="21"/>
      <c r="Q539" s="21"/>
      <c r="R539" s="21"/>
    </row>
    <row r="540" spans="16:18" x14ac:dyDescent="0.25">
      <c r="P540" s="21"/>
      <c r="Q540" s="21"/>
      <c r="R540" s="21"/>
    </row>
    <row r="541" spans="16:18" x14ac:dyDescent="0.25">
      <c r="P541" s="21"/>
      <c r="Q541" s="24"/>
      <c r="R541" s="21"/>
    </row>
    <row r="542" spans="16:18" x14ac:dyDescent="0.25">
      <c r="P542" s="21"/>
      <c r="Q542" s="21"/>
      <c r="R542" s="21"/>
    </row>
    <row r="543" spans="16:18" x14ac:dyDescent="0.25">
      <c r="P543" s="21"/>
      <c r="Q543" s="21"/>
      <c r="R543" s="21"/>
    </row>
    <row r="544" spans="16:18" x14ac:dyDescent="0.25">
      <c r="P544" s="21"/>
      <c r="Q544" s="21"/>
      <c r="R544" s="21"/>
    </row>
    <row r="545" spans="16:18" x14ac:dyDescent="0.25">
      <c r="P545" s="21"/>
      <c r="Q545" s="21"/>
      <c r="R545" s="21"/>
    </row>
    <row r="546" spans="16:18" x14ac:dyDescent="0.25">
      <c r="P546" s="21"/>
      <c r="Q546" s="21"/>
      <c r="R546" s="25"/>
    </row>
    <row r="547" spans="16:18" x14ac:dyDescent="0.25">
      <c r="P547" s="21"/>
      <c r="Q547" s="21"/>
      <c r="R547" s="21"/>
    </row>
    <row r="548" spans="16:18" x14ac:dyDescent="0.25">
      <c r="P548" s="21"/>
      <c r="Q548" s="21"/>
      <c r="R548" s="21"/>
    </row>
    <row r="549" spans="16:18" x14ac:dyDescent="0.25">
      <c r="P549" s="21"/>
      <c r="Q549" s="21"/>
      <c r="R549" s="21"/>
    </row>
    <row r="550" spans="16:18" x14ac:dyDescent="0.25">
      <c r="P550" s="21"/>
      <c r="Q550" s="21"/>
      <c r="R550" s="21"/>
    </row>
    <row r="551" spans="16:18" x14ac:dyDescent="0.25">
      <c r="P551" s="21"/>
      <c r="Q551" s="21"/>
      <c r="R551" s="21"/>
    </row>
    <row r="552" spans="16:18" x14ac:dyDescent="0.25">
      <c r="P552" s="21"/>
      <c r="Q552" s="21"/>
      <c r="R552" s="21"/>
    </row>
    <row r="553" spans="16:18" x14ac:dyDescent="0.25">
      <c r="P553" s="21"/>
      <c r="Q553" s="21"/>
      <c r="R553" s="21"/>
    </row>
    <row r="554" spans="16:18" x14ac:dyDescent="0.25">
      <c r="P554" s="21"/>
      <c r="Q554" s="21"/>
      <c r="R554" s="21"/>
    </row>
    <row r="555" spans="16:18" x14ac:dyDescent="0.25">
      <c r="P555" s="21"/>
      <c r="Q555" s="21"/>
      <c r="R555" s="21"/>
    </row>
    <row r="556" spans="16:18" x14ac:dyDescent="0.25">
      <c r="P556" s="21"/>
      <c r="Q556" s="21"/>
      <c r="R556" s="21"/>
    </row>
    <row r="557" spans="16:18" x14ac:dyDescent="0.25">
      <c r="P557" s="21"/>
      <c r="Q557" s="21"/>
      <c r="R557" s="21"/>
    </row>
    <row r="558" spans="16:18" x14ac:dyDescent="0.25">
      <c r="P558" s="21"/>
      <c r="Q558" s="21"/>
      <c r="R558" s="21"/>
    </row>
    <row r="559" spans="16:18" x14ac:dyDescent="0.25">
      <c r="P559" s="21"/>
      <c r="Q559" s="21"/>
      <c r="R559" s="24"/>
    </row>
    <row r="560" spans="16:18" x14ac:dyDescent="0.25">
      <c r="P560" s="21"/>
      <c r="Q560" s="21"/>
      <c r="R560" s="21"/>
    </row>
    <row r="561" spans="16:18" x14ac:dyDescent="0.25">
      <c r="P561" s="21"/>
      <c r="Q561" s="21"/>
      <c r="R561" s="21"/>
    </row>
    <row r="562" spans="16:18" x14ac:dyDescent="0.25">
      <c r="P562" s="21"/>
      <c r="Q562" s="21"/>
      <c r="R562" s="21"/>
    </row>
    <row r="563" spans="16:18" x14ac:dyDescent="0.25">
      <c r="P563" s="21"/>
      <c r="Q563" s="21"/>
      <c r="R563" s="24"/>
    </row>
    <row r="564" spans="16:18" x14ac:dyDescent="0.25">
      <c r="P564" s="21"/>
      <c r="Q564" s="21"/>
      <c r="R564" s="21"/>
    </row>
    <row r="565" spans="16:18" x14ac:dyDescent="0.25">
      <c r="P565" s="21"/>
      <c r="Q565" s="21"/>
      <c r="R565" s="21"/>
    </row>
    <row r="566" spans="16:18" x14ac:dyDescent="0.25">
      <c r="P566" s="21"/>
      <c r="Q566" s="21"/>
      <c r="R566" s="21"/>
    </row>
    <row r="567" spans="16:18" x14ac:dyDescent="0.25">
      <c r="P567" s="21"/>
      <c r="Q567" s="21"/>
      <c r="R567" s="21"/>
    </row>
    <row r="568" spans="16:18" x14ac:dyDescent="0.25">
      <c r="P568" s="21"/>
      <c r="Q568" s="21"/>
      <c r="R568" s="21"/>
    </row>
    <row r="569" spans="16:18" x14ac:dyDescent="0.25">
      <c r="P569" s="21"/>
      <c r="Q569" s="21"/>
      <c r="R569" s="21"/>
    </row>
    <row r="570" spans="16:18" x14ac:dyDescent="0.25">
      <c r="P570" s="21"/>
      <c r="Q570" s="21"/>
      <c r="R570" s="21"/>
    </row>
    <row r="571" spans="16:18" x14ac:dyDescent="0.25">
      <c r="P571" s="21"/>
      <c r="Q571" s="21"/>
      <c r="R571" s="21"/>
    </row>
    <row r="572" spans="16:18" x14ac:dyDescent="0.25">
      <c r="P572" s="21"/>
      <c r="Q572" s="21"/>
      <c r="R572" s="21"/>
    </row>
    <row r="573" spans="16:18" x14ac:dyDescent="0.25">
      <c r="P573" s="21"/>
      <c r="Q573" s="21"/>
      <c r="R573" s="21"/>
    </row>
    <row r="574" spans="16:18" x14ac:dyDescent="0.25">
      <c r="P574" s="21"/>
      <c r="Q574" s="21"/>
      <c r="R574" s="21"/>
    </row>
    <row r="575" spans="16:18" x14ac:dyDescent="0.25">
      <c r="P575" s="21"/>
      <c r="Q575" s="21"/>
      <c r="R575" s="21"/>
    </row>
    <row r="576" spans="16:18" x14ac:dyDescent="0.25">
      <c r="P576" s="21"/>
      <c r="Q576" s="21"/>
      <c r="R576" s="21"/>
    </row>
    <row r="577" spans="16:18" x14ac:dyDescent="0.25">
      <c r="P577" s="21"/>
      <c r="Q577" s="21"/>
      <c r="R577" s="21"/>
    </row>
    <row r="578" spans="16:18" x14ac:dyDescent="0.25">
      <c r="P578" s="21"/>
      <c r="Q578" s="21"/>
      <c r="R578" s="21"/>
    </row>
    <row r="579" spans="16:18" x14ac:dyDescent="0.25">
      <c r="P579" s="21"/>
      <c r="Q579" s="21"/>
      <c r="R579" s="21"/>
    </row>
    <row r="580" spans="16:18" x14ac:dyDescent="0.25">
      <c r="P580" s="21"/>
      <c r="Q580" s="21"/>
      <c r="R580" s="21"/>
    </row>
    <row r="581" spans="16:18" x14ac:dyDescent="0.25">
      <c r="P581" s="21"/>
      <c r="Q581" s="21"/>
      <c r="R581" s="21"/>
    </row>
    <row r="582" spans="16:18" x14ac:dyDescent="0.25">
      <c r="P582" s="21"/>
      <c r="Q582" s="21"/>
      <c r="R582" s="21"/>
    </row>
    <row r="583" spans="16:18" x14ac:dyDescent="0.25">
      <c r="P583" s="21"/>
      <c r="Q583" s="21"/>
      <c r="R583" s="21"/>
    </row>
    <row r="584" spans="16:18" x14ac:dyDescent="0.25">
      <c r="P584" s="21"/>
      <c r="Q584" s="21"/>
      <c r="R584" s="21"/>
    </row>
    <row r="585" spans="16:18" x14ac:dyDescent="0.25">
      <c r="P585" s="21"/>
      <c r="Q585" s="21"/>
      <c r="R585" s="21"/>
    </row>
    <row r="586" spans="16:18" x14ac:dyDescent="0.25">
      <c r="P586" s="21"/>
      <c r="Q586" s="21"/>
      <c r="R586" s="21"/>
    </row>
    <row r="587" spans="16:18" x14ac:dyDescent="0.25">
      <c r="P587" s="21"/>
      <c r="Q587" s="21"/>
      <c r="R587" s="21"/>
    </row>
    <row r="588" spans="16:18" x14ac:dyDescent="0.25">
      <c r="P588" s="21"/>
      <c r="Q588" s="21"/>
      <c r="R588" s="21"/>
    </row>
    <row r="589" spans="16:18" x14ac:dyDescent="0.25">
      <c r="P589" s="21"/>
      <c r="Q589" s="21"/>
      <c r="R589" s="21"/>
    </row>
    <row r="590" spans="16:18" x14ac:dyDescent="0.25">
      <c r="P590" s="21"/>
      <c r="Q590" s="21"/>
      <c r="R590" s="21"/>
    </row>
    <row r="591" spans="16:18" x14ac:dyDescent="0.25">
      <c r="P591" s="21"/>
      <c r="Q591" s="21"/>
      <c r="R591" s="21"/>
    </row>
    <row r="592" spans="16:18" x14ac:dyDescent="0.25">
      <c r="P592" s="21"/>
      <c r="Q592" s="21"/>
      <c r="R592" s="21"/>
    </row>
    <row r="593" spans="16:18" x14ac:dyDescent="0.25">
      <c r="P593" s="21"/>
      <c r="Q593" s="21"/>
      <c r="R593" s="21"/>
    </row>
    <row r="594" spans="16:18" x14ac:dyDescent="0.25">
      <c r="P594" s="21"/>
      <c r="Q594" s="21"/>
      <c r="R594" s="21"/>
    </row>
    <row r="595" spans="16:18" x14ac:dyDescent="0.25">
      <c r="P595" s="21"/>
      <c r="Q595" s="21"/>
      <c r="R595" s="21"/>
    </row>
    <row r="596" spans="16:18" x14ac:dyDescent="0.25">
      <c r="P596" s="21"/>
      <c r="Q596" s="21"/>
      <c r="R596" s="21"/>
    </row>
    <row r="597" spans="16:18" x14ac:dyDescent="0.25">
      <c r="P597" s="21"/>
      <c r="Q597" s="21"/>
      <c r="R597" s="21"/>
    </row>
    <row r="598" spans="16:18" x14ac:dyDescent="0.25">
      <c r="P598" s="21"/>
      <c r="Q598" s="21"/>
      <c r="R598" s="21"/>
    </row>
    <row r="599" spans="16:18" x14ac:dyDescent="0.25">
      <c r="P599" s="21"/>
      <c r="Q599" s="21"/>
      <c r="R599" s="21"/>
    </row>
    <row r="600" spans="16:18" x14ac:dyDescent="0.25">
      <c r="P600" s="21"/>
      <c r="Q600" s="21"/>
      <c r="R600" s="21"/>
    </row>
    <row r="601" spans="16:18" x14ac:dyDescent="0.25">
      <c r="P601" s="21"/>
      <c r="Q601" s="21"/>
      <c r="R601" s="21"/>
    </row>
    <row r="602" spans="16:18" x14ac:dyDescent="0.25">
      <c r="P602" s="21"/>
      <c r="Q602" s="21"/>
      <c r="R602" s="21"/>
    </row>
    <row r="603" spans="16:18" x14ac:dyDescent="0.25">
      <c r="P603" s="21"/>
      <c r="Q603" s="21"/>
      <c r="R603" s="21"/>
    </row>
    <row r="604" spans="16:18" x14ac:dyDescent="0.25">
      <c r="P604" s="21"/>
      <c r="Q604" s="21"/>
      <c r="R604" s="21"/>
    </row>
    <row r="605" spans="16:18" x14ac:dyDescent="0.25">
      <c r="P605" s="21"/>
      <c r="Q605" s="21"/>
      <c r="R605" s="21"/>
    </row>
    <row r="606" spans="16:18" x14ac:dyDescent="0.25">
      <c r="P606" s="21"/>
      <c r="Q606" s="21"/>
      <c r="R606" s="21"/>
    </row>
    <row r="607" spans="16:18" x14ac:dyDescent="0.25">
      <c r="P607" s="21"/>
      <c r="Q607" s="21"/>
      <c r="R607" s="21"/>
    </row>
    <row r="608" spans="16:18" x14ac:dyDescent="0.25">
      <c r="P608" s="21"/>
      <c r="Q608" s="21"/>
      <c r="R608" s="21"/>
    </row>
    <row r="609" spans="16:18" x14ac:dyDescent="0.25">
      <c r="P609" s="21"/>
      <c r="Q609" s="21"/>
      <c r="R609" s="21"/>
    </row>
    <row r="610" spans="16:18" x14ac:dyDescent="0.25">
      <c r="P610" s="21"/>
      <c r="Q610" s="21"/>
      <c r="R610" s="21"/>
    </row>
    <row r="611" spans="16:18" x14ac:dyDescent="0.25">
      <c r="P611" s="25"/>
      <c r="Q611" s="21"/>
      <c r="R611" s="21"/>
    </row>
    <row r="612" spans="16:18" x14ac:dyDescent="0.25">
      <c r="P612" s="21"/>
      <c r="Q612" s="21"/>
      <c r="R612" s="21"/>
    </row>
    <row r="613" spans="16:18" x14ac:dyDescent="0.25">
      <c r="P613" s="21"/>
      <c r="Q613" s="21"/>
      <c r="R613" s="21"/>
    </row>
    <row r="614" spans="16:18" x14ac:dyDescent="0.25">
      <c r="P614" s="21"/>
      <c r="Q614" s="21"/>
      <c r="R614" s="21"/>
    </row>
    <row r="615" spans="16:18" x14ac:dyDescent="0.25">
      <c r="P615" s="21"/>
      <c r="Q615" s="21"/>
      <c r="R615" s="21"/>
    </row>
    <row r="616" spans="16:18" x14ac:dyDescent="0.25">
      <c r="P616" s="21"/>
      <c r="Q616" s="21"/>
      <c r="R616" s="21"/>
    </row>
    <row r="617" spans="16:18" x14ac:dyDescent="0.25">
      <c r="P617" s="21"/>
      <c r="Q617" s="21"/>
      <c r="R617" s="21"/>
    </row>
    <row r="618" spans="16:18" x14ac:dyDescent="0.25">
      <c r="P618" s="21"/>
      <c r="Q618" s="21"/>
      <c r="R618" s="21"/>
    </row>
    <row r="619" spans="16:18" x14ac:dyDescent="0.25">
      <c r="P619" s="21"/>
      <c r="Q619" s="21"/>
      <c r="R619" s="21"/>
    </row>
    <row r="620" spans="16:18" x14ac:dyDescent="0.25">
      <c r="P620" s="21"/>
      <c r="Q620" s="21"/>
      <c r="R620" s="21"/>
    </row>
    <row r="621" spans="16:18" x14ac:dyDescent="0.25">
      <c r="P621" s="21"/>
      <c r="Q621" s="21"/>
      <c r="R621" s="21"/>
    </row>
    <row r="622" spans="16:18" x14ac:dyDescent="0.25">
      <c r="P622" s="21"/>
      <c r="Q622" s="21"/>
      <c r="R622" s="21"/>
    </row>
    <row r="623" spans="16:18" x14ac:dyDescent="0.25">
      <c r="P623" s="21"/>
      <c r="Q623" s="21"/>
      <c r="R623" s="21"/>
    </row>
    <row r="624" spans="16:18" x14ac:dyDescent="0.25">
      <c r="P624" s="21"/>
      <c r="Q624" s="21"/>
      <c r="R624" s="21"/>
    </row>
    <row r="625" spans="16:18" x14ac:dyDescent="0.25">
      <c r="P625" s="21"/>
      <c r="Q625" s="21"/>
      <c r="R625" s="21"/>
    </row>
    <row r="626" spans="16:18" x14ac:dyDescent="0.25">
      <c r="P626" s="21"/>
      <c r="Q626" s="21"/>
      <c r="R626" s="21"/>
    </row>
    <row r="627" spans="16:18" x14ac:dyDescent="0.25">
      <c r="P627" s="21"/>
      <c r="Q627" s="21"/>
      <c r="R627" s="21"/>
    </row>
    <row r="628" spans="16:18" x14ac:dyDescent="0.25">
      <c r="P628" s="21"/>
      <c r="Q628" s="21"/>
      <c r="R628" s="21"/>
    </row>
    <row r="629" spans="16:18" x14ac:dyDescent="0.25">
      <c r="P629" s="21"/>
      <c r="Q629" s="21"/>
      <c r="R629" s="21"/>
    </row>
    <row r="630" spans="16:18" x14ac:dyDescent="0.25">
      <c r="P630" s="21"/>
      <c r="Q630" s="21"/>
      <c r="R630" s="21"/>
    </row>
    <row r="631" spans="16:18" x14ac:dyDescent="0.25">
      <c r="P631" s="21"/>
      <c r="Q631" s="21"/>
      <c r="R631" s="21"/>
    </row>
    <row r="632" spans="16:18" x14ac:dyDescent="0.25">
      <c r="P632" s="21"/>
      <c r="Q632" s="21"/>
      <c r="R632" s="21"/>
    </row>
    <row r="633" spans="16:18" x14ac:dyDescent="0.25">
      <c r="P633" s="21"/>
      <c r="Q633" s="21"/>
      <c r="R633" s="21"/>
    </row>
    <row r="634" spans="16:18" x14ac:dyDescent="0.25">
      <c r="P634" s="21"/>
      <c r="Q634" s="21"/>
      <c r="R634" s="21"/>
    </row>
    <row r="635" spans="16:18" x14ac:dyDescent="0.25">
      <c r="P635" s="21"/>
      <c r="Q635" s="21"/>
      <c r="R635" s="21"/>
    </row>
    <row r="636" spans="16:18" x14ac:dyDescent="0.25">
      <c r="P636" s="21"/>
      <c r="Q636" s="21"/>
      <c r="R636" s="21"/>
    </row>
    <row r="637" spans="16:18" x14ac:dyDescent="0.25">
      <c r="P637" s="21"/>
      <c r="Q637" s="21"/>
      <c r="R637" s="21"/>
    </row>
    <row r="638" spans="16:18" x14ac:dyDescent="0.25">
      <c r="P638" s="21"/>
      <c r="Q638" s="21"/>
      <c r="R638" s="21"/>
    </row>
    <row r="639" spans="16:18" x14ac:dyDescent="0.25">
      <c r="P639" s="21"/>
      <c r="Q639" s="25"/>
      <c r="R639" s="21"/>
    </row>
    <row r="640" spans="16:18" x14ac:dyDescent="0.25">
      <c r="P640" s="21"/>
      <c r="Q640" s="21"/>
      <c r="R640" s="21"/>
    </row>
    <row r="641" spans="16:18" x14ac:dyDescent="0.25">
      <c r="P641" s="21"/>
      <c r="Q641" s="21"/>
      <c r="R641" s="21"/>
    </row>
    <row r="642" spans="16:18" x14ac:dyDescent="0.25">
      <c r="P642" s="21"/>
      <c r="Q642" s="21"/>
      <c r="R642" s="21"/>
    </row>
    <row r="643" spans="16:18" x14ac:dyDescent="0.25">
      <c r="P643" s="21"/>
      <c r="Q643" s="21"/>
      <c r="R643" s="21"/>
    </row>
    <row r="644" spans="16:18" x14ac:dyDescent="0.25">
      <c r="P644" s="21"/>
      <c r="Q644" s="21"/>
      <c r="R644" s="21"/>
    </row>
    <row r="645" spans="16:18" x14ac:dyDescent="0.25">
      <c r="P645" s="21"/>
      <c r="Q645" s="21"/>
      <c r="R645" s="21"/>
    </row>
    <row r="646" spans="16:18" x14ac:dyDescent="0.25">
      <c r="P646" s="21"/>
      <c r="Q646" s="21"/>
      <c r="R646" s="21"/>
    </row>
    <row r="647" spans="16:18" x14ac:dyDescent="0.25">
      <c r="P647" s="21"/>
      <c r="Q647" s="21"/>
      <c r="R647" s="21"/>
    </row>
    <row r="648" spans="16:18" x14ac:dyDescent="0.25">
      <c r="P648" s="21"/>
      <c r="Q648" s="21"/>
      <c r="R648" s="21"/>
    </row>
    <row r="649" spans="16:18" x14ac:dyDescent="0.25">
      <c r="P649" s="21"/>
      <c r="Q649" s="21"/>
      <c r="R649" s="21"/>
    </row>
    <row r="650" spans="16:18" x14ac:dyDescent="0.25">
      <c r="P650" s="21"/>
      <c r="Q650" s="21"/>
      <c r="R650" s="21"/>
    </row>
    <row r="651" spans="16:18" x14ac:dyDescent="0.25">
      <c r="P651" s="21"/>
      <c r="Q651" s="21"/>
      <c r="R651" s="21"/>
    </row>
    <row r="652" spans="16:18" x14ac:dyDescent="0.25">
      <c r="P652" s="21"/>
      <c r="Q652" s="21"/>
      <c r="R652" s="21"/>
    </row>
    <row r="653" spans="16:18" x14ac:dyDescent="0.25">
      <c r="P653" s="21"/>
      <c r="Q653" s="21"/>
      <c r="R653" s="21"/>
    </row>
    <row r="654" spans="16:18" x14ac:dyDescent="0.25">
      <c r="P654" s="21"/>
      <c r="Q654" s="21"/>
      <c r="R654" s="21"/>
    </row>
    <row r="655" spans="16:18" x14ac:dyDescent="0.25">
      <c r="P655" s="21"/>
      <c r="Q655" s="21"/>
      <c r="R655" s="21"/>
    </row>
    <row r="656" spans="16:18" x14ac:dyDescent="0.25">
      <c r="P656" s="21"/>
      <c r="Q656" s="21"/>
      <c r="R656" s="21"/>
    </row>
    <row r="657" spans="16:18" x14ac:dyDescent="0.25">
      <c r="P657" s="21"/>
      <c r="Q657" s="21"/>
      <c r="R657" s="21"/>
    </row>
    <row r="658" spans="16:18" x14ac:dyDescent="0.25">
      <c r="P658" s="21"/>
      <c r="Q658" s="21"/>
      <c r="R658" s="21"/>
    </row>
    <row r="659" spans="16:18" x14ac:dyDescent="0.25">
      <c r="P659" s="21"/>
      <c r="Q659" s="21"/>
      <c r="R659" s="21"/>
    </row>
    <row r="660" spans="16:18" x14ac:dyDescent="0.25">
      <c r="P660" s="21"/>
      <c r="Q660" s="21"/>
      <c r="R660" s="21"/>
    </row>
    <row r="661" spans="16:18" x14ac:dyDescent="0.25">
      <c r="P661" s="21"/>
      <c r="Q661" s="21"/>
      <c r="R661" s="25"/>
    </row>
    <row r="662" spans="16:18" x14ac:dyDescent="0.25">
      <c r="P662" s="21"/>
      <c r="Q662" s="21"/>
      <c r="R662" s="21"/>
    </row>
    <row r="663" spans="16:18" x14ac:dyDescent="0.25">
      <c r="P663" s="21"/>
      <c r="Q663" s="21"/>
      <c r="R663" s="21"/>
    </row>
    <row r="664" spans="16:18" x14ac:dyDescent="0.25">
      <c r="P664" s="24"/>
      <c r="Q664" s="21"/>
      <c r="R664" s="21"/>
    </row>
    <row r="665" spans="16:18" x14ac:dyDescent="0.25">
      <c r="P665" s="21"/>
      <c r="Q665" s="21"/>
      <c r="R665" s="21"/>
    </row>
    <row r="666" spans="16:18" x14ac:dyDescent="0.25">
      <c r="P666" s="21"/>
      <c r="Q666" s="21"/>
      <c r="R666" s="21"/>
    </row>
    <row r="667" spans="16:18" x14ac:dyDescent="0.25">
      <c r="P667" s="21"/>
      <c r="Q667" s="21"/>
      <c r="R667" s="21"/>
    </row>
    <row r="668" spans="16:18" x14ac:dyDescent="0.25">
      <c r="P668" s="21"/>
      <c r="Q668" s="21"/>
      <c r="R668" s="21"/>
    </row>
    <row r="669" spans="16:18" x14ac:dyDescent="0.25">
      <c r="P669" s="21"/>
      <c r="Q669" s="21"/>
      <c r="R669" s="21"/>
    </row>
    <row r="670" spans="16:18" x14ac:dyDescent="0.25">
      <c r="P670" s="21"/>
      <c r="Q670" s="21"/>
      <c r="R670" s="21"/>
    </row>
    <row r="671" spans="16:18" x14ac:dyDescent="0.25">
      <c r="P671" s="21"/>
      <c r="Q671" s="21"/>
      <c r="R671" s="21"/>
    </row>
    <row r="672" spans="16:18" x14ac:dyDescent="0.25">
      <c r="P672" s="21"/>
      <c r="Q672" s="21"/>
      <c r="R672" s="21"/>
    </row>
    <row r="673" spans="16:18" x14ac:dyDescent="0.25">
      <c r="P673" s="21"/>
      <c r="Q673" s="21"/>
      <c r="R673" s="21"/>
    </row>
    <row r="674" spans="16:18" x14ac:dyDescent="0.25">
      <c r="P674" s="21"/>
      <c r="Q674" s="21"/>
      <c r="R674" s="21"/>
    </row>
    <row r="675" spans="16:18" x14ac:dyDescent="0.25">
      <c r="P675" s="24"/>
      <c r="Q675" s="21"/>
      <c r="R675" s="21"/>
    </row>
    <row r="676" spans="16:18" x14ac:dyDescent="0.25">
      <c r="P676" s="21"/>
      <c r="Q676" s="21"/>
      <c r="R676" s="21"/>
    </row>
    <row r="677" spans="16:18" x14ac:dyDescent="0.25">
      <c r="P677" s="21"/>
      <c r="Q677" s="21"/>
      <c r="R677" s="21"/>
    </row>
    <row r="678" spans="16:18" x14ac:dyDescent="0.25">
      <c r="P678" s="21"/>
      <c r="Q678" s="21"/>
      <c r="R678" s="21"/>
    </row>
    <row r="679" spans="16:18" x14ac:dyDescent="0.25">
      <c r="P679" s="21"/>
      <c r="Q679" s="21"/>
      <c r="R679" s="21"/>
    </row>
    <row r="680" spans="16:18" x14ac:dyDescent="0.25">
      <c r="P680" s="21"/>
      <c r="Q680" s="21"/>
      <c r="R680" s="21"/>
    </row>
    <row r="681" spans="16:18" x14ac:dyDescent="0.25">
      <c r="P681" s="21"/>
      <c r="Q681" s="21"/>
      <c r="R681" s="21"/>
    </row>
    <row r="682" spans="16:18" x14ac:dyDescent="0.25">
      <c r="P682" s="21"/>
      <c r="Q682" s="21"/>
      <c r="R682" s="21"/>
    </row>
    <row r="683" spans="16:18" x14ac:dyDescent="0.25">
      <c r="P683" s="21"/>
      <c r="Q683" s="21"/>
      <c r="R683" s="21"/>
    </row>
    <row r="684" spans="16:18" x14ac:dyDescent="0.25">
      <c r="P684" s="24"/>
      <c r="Q684" s="21"/>
      <c r="R684" s="21"/>
    </row>
    <row r="685" spans="16:18" x14ac:dyDescent="0.25">
      <c r="P685" s="21"/>
      <c r="Q685" s="21"/>
      <c r="R685" s="21"/>
    </row>
    <row r="686" spans="16:18" x14ac:dyDescent="0.25">
      <c r="P686" s="21"/>
      <c r="Q686" s="21"/>
      <c r="R686" s="21"/>
    </row>
    <row r="687" spans="16:18" x14ac:dyDescent="0.25">
      <c r="P687" s="21"/>
      <c r="Q687" s="21"/>
      <c r="R687" s="21"/>
    </row>
    <row r="688" spans="16:18" x14ac:dyDescent="0.25">
      <c r="P688" s="21"/>
      <c r="Q688" s="21"/>
      <c r="R688" s="21"/>
    </row>
    <row r="689" spans="16:18" x14ac:dyDescent="0.25">
      <c r="P689" s="21"/>
      <c r="Q689" s="21"/>
      <c r="R689" s="21"/>
    </row>
    <row r="690" spans="16:18" x14ac:dyDescent="0.25">
      <c r="P690" s="21"/>
      <c r="Q690" s="21"/>
      <c r="R690" s="21"/>
    </row>
    <row r="691" spans="16:18" x14ac:dyDescent="0.25">
      <c r="P691" s="21"/>
      <c r="Q691" s="21"/>
      <c r="R691" s="21"/>
    </row>
    <row r="692" spans="16:18" x14ac:dyDescent="0.25">
      <c r="P692" s="21"/>
      <c r="Q692" s="24"/>
      <c r="R692" s="21"/>
    </row>
    <row r="693" spans="16:18" x14ac:dyDescent="0.25">
      <c r="P693" s="24"/>
      <c r="Q693" s="21"/>
      <c r="R693" s="21"/>
    </row>
    <row r="694" spans="16:18" x14ac:dyDescent="0.25">
      <c r="P694" s="24"/>
      <c r="Q694" s="21"/>
      <c r="R694" s="21"/>
    </row>
    <row r="695" spans="16:18" x14ac:dyDescent="0.25">
      <c r="P695" s="24"/>
      <c r="Q695" s="21"/>
      <c r="R695" s="21"/>
    </row>
    <row r="696" spans="16:18" x14ac:dyDescent="0.25">
      <c r="P696" s="21"/>
      <c r="Q696" s="21"/>
      <c r="R696" s="21"/>
    </row>
    <row r="697" spans="16:18" x14ac:dyDescent="0.25">
      <c r="P697" s="21"/>
      <c r="Q697" s="21"/>
      <c r="R697" s="21"/>
    </row>
    <row r="698" spans="16:18" x14ac:dyDescent="0.25">
      <c r="P698" s="24"/>
      <c r="Q698" s="21"/>
      <c r="R698" s="21"/>
    </row>
    <row r="699" spans="16:18" x14ac:dyDescent="0.25">
      <c r="P699" s="24"/>
      <c r="Q699" s="21"/>
      <c r="R699" s="21"/>
    </row>
    <row r="700" spans="16:18" x14ac:dyDescent="0.25">
      <c r="P700" s="21"/>
      <c r="Q700" s="21"/>
      <c r="R700" s="21"/>
    </row>
    <row r="701" spans="16:18" x14ac:dyDescent="0.25">
      <c r="P701" s="21"/>
      <c r="Q701" s="21"/>
      <c r="R701" s="21"/>
    </row>
    <row r="702" spans="16:18" x14ac:dyDescent="0.25">
      <c r="P702" s="21"/>
      <c r="Q702" s="21"/>
      <c r="R702" s="21"/>
    </row>
    <row r="703" spans="16:18" x14ac:dyDescent="0.25">
      <c r="P703" s="21"/>
      <c r="Q703" s="24"/>
      <c r="R703" s="21"/>
    </row>
    <row r="704" spans="16:18" x14ac:dyDescent="0.25">
      <c r="P704" s="21"/>
      <c r="Q704" s="21"/>
      <c r="R704" s="21"/>
    </row>
    <row r="705" spans="16:18" x14ac:dyDescent="0.25">
      <c r="P705" s="21"/>
      <c r="Q705" s="21"/>
      <c r="R705" s="21"/>
    </row>
    <row r="706" spans="16:18" x14ac:dyDescent="0.25">
      <c r="P706" s="21"/>
      <c r="Q706" s="21"/>
      <c r="R706" s="21"/>
    </row>
    <row r="707" spans="16:18" x14ac:dyDescent="0.25">
      <c r="P707" s="21"/>
      <c r="Q707" s="21"/>
      <c r="R707" s="21"/>
    </row>
    <row r="708" spans="16:18" x14ac:dyDescent="0.25">
      <c r="P708" s="21"/>
      <c r="Q708" s="21"/>
      <c r="R708" s="21"/>
    </row>
    <row r="709" spans="16:18" x14ac:dyDescent="0.25">
      <c r="P709" s="21"/>
      <c r="Q709" s="21"/>
      <c r="R709" s="21"/>
    </row>
    <row r="710" spans="16:18" x14ac:dyDescent="0.25">
      <c r="P710" s="21"/>
      <c r="Q710" s="21"/>
      <c r="R710" s="21"/>
    </row>
    <row r="711" spans="16:18" x14ac:dyDescent="0.25">
      <c r="P711" s="21"/>
      <c r="Q711" s="21"/>
      <c r="R711" s="21"/>
    </row>
    <row r="712" spans="16:18" x14ac:dyDescent="0.25">
      <c r="P712" s="21"/>
      <c r="Q712" s="24"/>
      <c r="R712" s="21"/>
    </row>
    <row r="713" spans="16:18" x14ac:dyDescent="0.25">
      <c r="P713" s="21"/>
      <c r="Q713" s="21"/>
      <c r="R713" s="21"/>
    </row>
    <row r="714" spans="16:18" x14ac:dyDescent="0.25">
      <c r="P714" s="21"/>
      <c r="Q714" s="21"/>
      <c r="R714" s="24"/>
    </row>
    <row r="715" spans="16:18" x14ac:dyDescent="0.25">
      <c r="P715" s="21"/>
      <c r="Q715" s="21"/>
      <c r="R715" s="21"/>
    </row>
    <row r="716" spans="16:18" x14ac:dyDescent="0.25">
      <c r="P716" s="21"/>
      <c r="Q716" s="21"/>
      <c r="R716" s="21"/>
    </row>
    <row r="717" spans="16:18" x14ac:dyDescent="0.25">
      <c r="P717" s="21"/>
      <c r="Q717" s="21"/>
      <c r="R717" s="21"/>
    </row>
    <row r="718" spans="16:18" x14ac:dyDescent="0.25">
      <c r="P718" s="21"/>
      <c r="Q718" s="21"/>
      <c r="R718" s="21"/>
    </row>
    <row r="719" spans="16:18" x14ac:dyDescent="0.25">
      <c r="P719" s="21"/>
      <c r="Q719" s="21"/>
      <c r="R719" s="21"/>
    </row>
    <row r="720" spans="16:18" x14ac:dyDescent="0.25">
      <c r="P720" s="21"/>
      <c r="Q720" s="21"/>
      <c r="R720" s="21"/>
    </row>
    <row r="721" spans="16:18" x14ac:dyDescent="0.25">
      <c r="P721" s="21"/>
      <c r="Q721" s="24"/>
      <c r="R721" s="21"/>
    </row>
    <row r="722" spans="16:18" x14ac:dyDescent="0.25">
      <c r="P722" s="21"/>
      <c r="Q722" s="24"/>
      <c r="R722" s="21"/>
    </row>
    <row r="723" spans="16:18" x14ac:dyDescent="0.25">
      <c r="P723" s="21"/>
      <c r="Q723" s="24"/>
      <c r="R723" s="21"/>
    </row>
    <row r="724" spans="16:18" x14ac:dyDescent="0.25">
      <c r="P724" s="21"/>
      <c r="Q724" s="21"/>
      <c r="R724" s="21"/>
    </row>
    <row r="725" spans="16:18" x14ac:dyDescent="0.25">
      <c r="P725" s="21"/>
      <c r="Q725" s="21"/>
      <c r="R725" s="24"/>
    </row>
    <row r="726" spans="16:18" x14ac:dyDescent="0.25">
      <c r="P726" s="21"/>
      <c r="Q726" s="24"/>
      <c r="R726" s="21"/>
    </row>
    <row r="727" spans="16:18" x14ac:dyDescent="0.25">
      <c r="P727" s="21"/>
      <c r="Q727" s="24"/>
      <c r="R727" s="21"/>
    </row>
    <row r="728" spans="16:18" x14ac:dyDescent="0.25">
      <c r="P728" s="21"/>
      <c r="Q728" s="21"/>
      <c r="R728" s="21"/>
    </row>
    <row r="729" spans="16:18" x14ac:dyDescent="0.25">
      <c r="P729" s="21"/>
      <c r="Q729" s="21"/>
      <c r="R729" s="21"/>
    </row>
    <row r="730" spans="16:18" x14ac:dyDescent="0.25">
      <c r="P730" s="21"/>
      <c r="Q730" s="21"/>
      <c r="R730" s="21"/>
    </row>
    <row r="731" spans="16:18" x14ac:dyDescent="0.25">
      <c r="P731" s="21"/>
      <c r="Q731" s="21"/>
      <c r="R731" s="21"/>
    </row>
    <row r="732" spans="16:18" x14ac:dyDescent="0.25">
      <c r="P732" s="21"/>
      <c r="Q732" s="21"/>
      <c r="R732" s="21"/>
    </row>
    <row r="733" spans="16:18" x14ac:dyDescent="0.25">
      <c r="P733" s="21"/>
      <c r="Q733" s="21"/>
      <c r="R733" s="21"/>
    </row>
    <row r="734" spans="16:18" x14ac:dyDescent="0.25">
      <c r="P734" s="21"/>
      <c r="Q734" s="21"/>
      <c r="R734" s="24"/>
    </row>
    <row r="735" spans="16:18" x14ac:dyDescent="0.25">
      <c r="P735" s="21"/>
      <c r="Q735" s="21"/>
      <c r="R735" s="21"/>
    </row>
    <row r="736" spans="16:18" x14ac:dyDescent="0.25">
      <c r="P736" s="21"/>
      <c r="Q736" s="21"/>
      <c r="R736" s="21"/>
    </row>
    <row r="737" spans="16:18" x14ac:dyDescent="0.25">
      <c r="P737" s="21"/>
      <c r="Q737" s="21"/>
      <c r="R737" s="21"/>
    </row>
    <row r="738" spans="16:18" x14ac:dyDescent="0.25">
      <c r="P738" s="21"/>
      <c r="Q738" s="21"/>
      <c r="R738" s="21"/>
    </row>
    <row r="739" spans="16:18" x14ac:dyDescent="0.25">
      <c r="P739" s="21"/>
      <c r="Q739" s="21"/>
      <c r="R739" s="21"/>
    </row>
    <row r="740" spans="16:18" x14ac:dyDescent="0.25">
      <c r="P740" s="21"/>
      <c r="Q740" s="21"/>
      <c r="R740" s="21"/>
    </row>
    <row r="741" spans="16:18" x14ac:dyDescent="0.25">
      <c r="P741" s="21"/>
      <c r="Q741" s="21"/>
      <c r="R741" s="21"/>
    </row>
    <row r="742" spans="16:18" x14ac:dyDescent="0.25">
      <c r="P742" s="21"/>
      <c r="Q742" s="21"/>
      <c r="R742" s="21"/>
    </row>
    <row r="743" spans="16:18" x14ac:dyDescent="0.25">
      <c r="P743" s="21"/>
      <c r="Q743" s="21"/>
      <c r="R743" s="24"/>
    </row>
    <row r="744" spans="16:18" x14ac:dyDescent="0.25">
      <c r="P744" s="21"/>
      <c r="Q744" s="21"/>
      <c r="R744" s="24"/>
    </row>
    <row r="745" spans="16:18" x14ac:dyDescent="0.25">
      <c r="P745" s="21"/>
      <c r="Q745" s="21"/>
      <c r="R745" s="24"/>
    </row>
    <row r="746" spans="16:18" x14ac:dyDescent="0.25">
      <c r="P746" s="21"/>
      <c r="Q746" s="21"/>
      <c r="R746" s="21"/>
    </row>
    <row r="747" spans="16:18" x14ac:dyDescent="0.25">
      <c r="P747" s="24"/>
      <c r="Q747" s="21"/>
      <c r="R747" s="21"/>
    </row>
    <row r="748" spans="16:18" x14ac:dyDescent="0.25">
      <c r="P748" s="24"/>
      <c r="Q748" s="21"/>
      <c r="R748" s="24"/>
    </row>
    <row r="749" spans="16:18" x14ac:dyDescent="0.25">
      <c r="P749" s="21"/>
      <c r="Q749" s="21"/>
      <c r="R749" s="24"/>
    </row>
    <row r="750" spans="16:18" x14ac:dyDescent="0.25">
      <c r="P750" s="21"/>
      <c r="Q750" s="21"/>
      <c r="R750" s="21"/>
    </row>
    <row r="751" spans="16:18" x14ac:dyDescent="0.25">
      <c r="P751" s="24"/>
      <c r="Q751" s="21"/>
      <c r="R751" s="21"/>
    </row>
    <row r="752" spans="16:18" x14ac:dyDescent="0.25">
      <c r="P752" s="21"/>
      <c r="Q752" s="21"/>
      <c r="R752" s="21"/>
    </row>
    <row r="753" spans="16:18" x14ac:dyDescent="0.25">
      <c r="P753" s="21"/>
      <c r="Q753" s="21"/>
      <c r="R753" s="21"/>
    </row>
    <row r="754" spans="16:18" x14ac:dyDescent="0.25">
      <c r="P754" s="21"/>
      <c r="Q754" s="21"/>
      <c r="R754" s="21"/>
    </row>
    <row r="755" spans="16:18" x14ac:dyDescent="0.25">
      <c r="P755" s="21"/>
      <c r="Q755" s="21"/>
      <c r="R755" s="21"/>
    </row>
    <row r="756" spans="16:18" x14ac:dyDescent="0.25">
      <c r="P756" s="21"/>
      <c r="Q756" s="21"/>
      <c r="R756" s="21"/>
    </row>
    <row r="757" spans="16:18" x14ac:dyDescent="0.25">
      <c r="P757" s="21"/>
      <c r="Q757" s="21"/>
      <c r="R757" s="21"/>
    </row>
    <row r="758" spans="16:18" x14ac:dyDescent="0.25">
      <c r="P758" s="24"/>
      <c r="Q758" s="21"/>
      <c r="R758" s="21"/>
    </row>
    <row r="759" spans="16:18" x14ac:dyDescent="0.25">
      <c r="P759" s="21"/>
      <c r="Q759" s="21"/>
      <c r="R759" s="21"/>
    </row>
    <row r="760" spans="16:18" x14ac:dyDescent="0.25">
      <c r="P760" s="21"/>
      <c r="Q760" s="21"/>
      <c r="R760" s="21"/>
    </row>
    <row r="761" spans="16:18" x14ac:dyDescent="0.25">
      <c r="P761" s="21"/>
      <c r="Q761" s="21"/>
      <c r="R761" s="21"/>
    </row>
    <row r="762" spans="16:18" x14ac:dyDescent="0.25">
      <c r="P762" s="21"/>
      <c r="Q762" s="21"/>
      <c r="R762" s="21"/>
    </row>
    <row r="763" spans="16:18" x14ac:dyDescent="0.25">
      <c r="P763" s="21"/>
      <c r="Q763" s="21"/>
      <c r="R763" s="21"/>
    </row>
    <row r="764" spans="16:18" x14ac:dyDescent="0.25">
      <c r="P764" s="21"/>
      <c r="Q764" s="21"/>
      <c r="R764" s="21"/>
    </row>
    <row r="765" spans="16:18" x14ac:dyDescent="0.25">
      <c r="P765" s="21"/>
      <c r="Q765" s="21"/>
      <c r="R765" s="21"/>
    </row>
    <row r="766" spans="16:18" x14ac:dyDescent="0.25">
      <c r="P766" s="21"/>
      <c r="Q766" s="21"/>
      <c r="R766" s="21"/>
    </row>
    <row r="767" spans="16:18" x14ac:dyDescent="0.25">
      <c r="P767" s="21"/>
      <c r="Q767" s="21"/>
      <c r="R767" s="21"/>
    </row>
    <row r="768" spans="16:18" x14ac:dyDescent="0.25">
      <c r="P768" s="21"/>
      <c r="Q768" s="21"/>
      <c r="R768" s="21"/>
    </row>
    <row r="769" spans="16:18" x14ac:dyDescent="0.25">
      <c r="P769" s="21"/>
      <c r="Q769" s="21"/>
      <c r="R769" s="21"/>
    </row>
    <row r="770" spans="16:18" x14ac:dyDescent="0.25">
      <c r="P770" s="21"/>
      <c r="Q770" s="21"/>
      <c r="R770" s="21"/>
    </row>
    <row r="771" spans="16:18" x14ac:dyDescent="0.25">
      <c r="P771" s="21"/>
      <c r="Q771" s="21"/>
      <c r="R771" s="21"/>
    </row>
    <row r="772" spans="16:18" x14ac:dyDescent="0.25">
      <c r="P772" s="21"/>
      <c r="Q772" s="21"/>
      <c r="R772" s="21"/>
    </row>
    <row r="773" spans="16:18" x14ac:dyDescent="0.25">
      <c r="P773" s="21"/>
      <c r="Q773" s="21"/>
      <c r="R773" s="21"/>
    </row>
    <row r="774" spans="16:18" x14ac:dyDescent="0.25">
      <c r="P774" s="21"/>
      <c r="Q774" s="21"/>
      <c r="R774" s="21"/>
    </row>
    <row r="775" spans="16:18" x14ac:dyDescent="0.25">
      <c r="P775" s="21"/>
      <c r="Q775" s="24"/>
      <c r="R775" s="21"/>
    </row>
    <row r="776" spans="16:18" x14ac:dyDescent="0.25">
      <c r="P776" s="21"/>
      <c r="Q776" s="24"/>
      <c r="R776" s="21"/>
    </row>
    <row r="777" spans="16:18" x14ac:dyDescent="0.25">
      <c r="P777" s="21"/>
      <c r="Q777" s="21"/>
      <c r="R777" s="21"/>
    </row>
    <row r="778" spans="16:18" x14ac:dyDescent="0.25">
      <c r="P778" s="21"/>
      <c r="Q778" s="21"/>
      <c r="R778" s="21"/>
    </row>
    <row r="779" spans="16:18" x14ac:dyDescent="0.25">
      <c r="P779" s="21"/>
      <c r="Q779" s="24"/>
      <c r="R779" s="21"/>
    </row>
    <row r="780" spans="16:18" x14ac:dyDescent="0.25">
      <c r="P780" s="21"/>
      <c r="Q780" s="21"/>
      <c r="R780" s="21"/>
    </row>
    <row r="781" spans="16:18" x14ac:dyDescent="0.25">
      <c r="P781" s="21"/>
      <c r="Q781" s="21"/>
      <c r="R781" s="21"/>
    </row>
    <row r="782" spans="16:18" x14ac:dyDescent="0.25">
      <c r="P782" s="21"/>
      <c r="Q782" s="21"/>
      <c r="R782" s="21"/>
    </row>
    <row r="783" spans="16:18" x14ac:dyDescent="0.25">
      <c r="P783" s="21"/>
      <c r="Q783" s="21"/>
      <c r="R783" s="21"/>
    </row>
    <row r="784" spans="16:18" x14ac:dyDescent="0.25">
      <c r="P784" s="21"/>
      <c r="Q784" s="21"/>
      <c r="R784" s="21"/>
    </row>
    <row r="785" spans="16:18" x14ac:dyDescent="0.25">
      <c r="P785" s="21"/>
      <c r="Q785" s="21"/>
      <c r="R785" s="21"/>
    </row>
    <row r="786" spans="16:18" x14ac:dyDescent="0.25">
      <c r="P786" s="21"/>
      <c r="Q786" s="24"/>
      <c r="R786" s="21"/>
    </row>
    <row r="787" spans="16:18" x14ac:dyDescent="0.25">
      <c r="P787" s="21"/>
      <c r="Q787" s="21"/>
      <c r="R787" s="21"/>
    </row>
    <row r="788" spans="16:18" x14ac:dyDescent="0.25">
      <c r="P788" s="21"/>
      <c r="Q788" s="21"/>
      <c r="R788" s="21"/>
    </row>
    <row r="789" spans="16:18" x14ac:dyDescent="0.25">
      <c r="P789" s="21"/>
      <c r="Q789" s="21"/>
      <c r="R789" s="21"/>
    </row>
    <row r="790" spans="16:18" x14ac:dyDescent="0.25">
      <c r="P790" s="19"/>
      <c r="Q790" s="21"/>
      <c r="R790" s="21"/>
    </row>
    <row r="791" spans="16:18" x14ac:dyDescent="0.25">
      <c r="P791" s="19"/>
      <c r="Q791" s="21"/>
      <c r="R791" s="21"/>
    </row>
    <row r="792" spans="16:18" x14ac:dyDescent="0.25">
      <c r="P792" s="19"/>
      <c r="Q792" s="21"/>
      <c r="R792" s="21"/>
    </row>
    <row r="793" spans="16:18" x14ac:dyDescent="0.25">
      <c r="P793" s="19"/>
      <c r="Q793" s="21"/>
      <c r="R793" s="21"/>
    </row>
    <row r="794" spans="16:18" x14ac:dyDescent="0.25">
      <c r="P794" s="19"/>
      <c r="Q794" s="21"/>
      <c r="R794" s="21"/>
    </row>
    <row r="795" spans="16:18" x14ac:dyDescent="0.25">
      <c r="P795" s="19"/>
      <c r="Q795" s="21"/>
      <c r="R795" s="21"/>
    </row>
    <row r="796" spans="16:18" x14ac:dyDescent="0.25">
      <c r="P796" s="19"/>
      <c r="Q796" s="21"/>
      <c r="R796" s="21"/>
    </row>
    <row r="797" spans="16:18" x14ac:dyDescent="0.25">
      <c r="P797" s="19"/>
      <c r="Q797" s="21"/>
      <c r="R797" s="24"/>
    </row>
    <row r="798" spans="16:18" x14ac:dyDescent="0.25">
      <c r="P798" s="19"/>
      <c r="Q798" s="21"/>
      <c r="R798" s="24"/>
    </row>
    <row r="799" spans="16:18" x14ac:dyDescent="0.25">
      <c r="P799" s="19"/>
      <c r="Q799" s="21"/>
      <c r="R799" s="21"/>
    </row>
    <row r="800" spans="16:18" x14ac:dyDescent="0.25">
      <c r="P800" s="19"/>
      <c r="Q800" s="21"/>
      <c r="R800" s="21"/>
    </row>
    <row r="801" spans="16:18" x14ac:dyDescent="0.25">
      <c r="P801" s="19"/>
      <c r="Q801" s="21"/>
      <c r="R801" s="24"/>
    </row>
    <row r="802" spans="16:18" x14ac:dyDescent="0.25">
      <c r="P802" s="19"/>
      <c r="Q802" s="21"/>
      <c r="R802" s="21"/>
    </row>
    <row r="803" spans="16:18" x14ac:dyDescent="0.25">
      <c r="P803" s="19"/>
      <c r="Q803" s="21"/>
      <c r="R803" s="21"/>
    </row>
    <row r="804" spans="16:18" x14ac:dyDescent="0.25">
      <c r="P804" s="19"/>
      <c r="Q804" s="21"/>
      <c r="R804" s="21"/>
    </row>
    <row r="805" spans="16:18" x14ac:dyDescent="0.25">
      <c r="P805" s="19"/>
      <c r="Q805" s="21"/>
      <c r="R805" s="21"/>
    </row>
    <row r="806" spans="16:18" x14ac:dyDescent="0.25">
      <c r="P806" s="19"/>
      <c r="Q806" s="21"/>
      <c r="R806" s="21"/>
    </row>
    <row r="807" spans="16:18" x14ac:dyDescent="0.25">
      <c r="P807" s="19"/>
      <c r="Q807" s="21"/>
      <c r="R807" s="21"/>
    </row>
    <row r="808" spans="16:18" x14ac:dyDescent="0.25">
      <c r="P808" s="19"/>
      <c r="Q808" s="21"/>
      <c r="R808" s="24"/>
    </row>
    <row r="809" spans="16:18" x14ac:dyDescent="0.25">
      <c r="P809" s="19"/>
      <c r="Q809" s="21"/>
      <c r="R809" s="21"/>
    </row>
    <row r="810" spans="16:18" x14ac:dyDescent="0.25">
      <c r="P810" s="19"/>
      <c r="Q810" s="21"/>
      <c r="R810" s="21"/>
    </row>
    <row r="811" spans="16:18" x14ac:dyDescent="0.25">
      <c r="P811" s="19"/>
      <c r="Q811" s="21"/>
      <c r="R811" s="21"/>
    </row>
    <row r="812" spans="16:18" x14ac:dyDescent="0.25">
      <c r="P812" s="19"/>
      <c r="Q812" s="21"/>
      <c r="R812" s="21"/>
    </row>
    <row r="813" spans="16:18" x14ac:dyDescent="0.25">
      <c r="P813" s="19"/>
      <c r="Q813" s="21"/>
      <c r="R813" s="21"/>
    </row>
    <row r="814" spans="16:18" x14ac:dyDescent="0.25">
      <c r="P814" s="19"/>
      <c r="Q814" s="21"/>
      <c r="R814" s="21"/>
    </row>
    <row r="815" spans="16:18" x14ac:dyDescent="0.25">
      <c r="P815" s="19"/>
      <c r="Q815" s="21"/>
      <c r="R815" s="21"/>
    </row>
    <row r="816" spans="16:18" x14ac:dyDescent="0.25">
      <c r="P816" s="19"/>
      <c r="Q816" s="21"/>
      <c r="R816" s="21"/>
    </row>
    <row r="817" spans="16:18" x14ac:dyDescent="0.25">
      <c r="P817" s="19"/>
      <c r="Q817" s="21"/>
      <c r="R817" s="21"/>
    </row>
    <row r="818" spans="16:18" x14ac:dyDescent="0.25">
      <c r="P818" s="19"/>
      <c r="Q818" s="19"/>
      <c r="R818" s="21"/>
    </row>
    <row r="819" spans="16:18" x14ac:dyDescent="0.25">
      <c r="P819" s="19"/>
      <c r="Q819" s="19"/>
      <c r="R819" s="21"/>
    </row>
    <row r="820" spans="16:18" x14ac:dyDescent="0.25">
      <c r="P820" s="19"/>
      <c r="Q820" s="19"/>
      <c r="R820" s="21"/>
    </row>
    <row r="821" spans="16:18" x14ac:dyDescent="0.25">
      <c r="P821" s="19"/>
      <c r="Q821" s="19"/>
      <c r="R821" s="21"/>
    </row>
    <row r="822" spans="16:18" x14ac:dyDescent="0.25">
      <c r="P822" s="19"/>
      <c r="Q822" s="19"/>
      <c r="R822" s="21"/>
    </row>
    <row r="823" spans="16:18" x14ac:dyDescent="0.25">
      <c r="P823" s="19"/>
      <c r="Q823" s="19"/>
      <c r="R823" s="21"/>
    </row>
    <row r="824" spans="16:18" x14ac:dyDescent="0.25">
      <c r="P824" s="19"/>
      <c r="Q824" s="19"/>
      <c r="R824" s="21"/>
    </row>
    <row r="825" spans="16:18" x14ac:dyDescent="0.25">
      <c r="P825" s="19"/>
      <c r="Q825" s="19"/>
      <c r="R825" s="21"/>
    </row>
    <row r="826" spans="16:18" x14ac:dyDescent="0.25">
      <c r="P826" s="19"/>
      <c r="Q826" s="19"/>
      <c r="R826" s="21"/>
    </row>
    <row r="827" spans="16:18" x14ac:dyDescent="0.25">
      <c r="P827" s="19"/>
      <c r="Q827" s="19"/>
      <c r="R827" s="21"/>
    </row>
    <row r="828" spans="16:18" x14ac:dyDescent="0.25">
      <c r="P828" s="19"/>
      <c r="Q828" s="19"/>
      <c r="R828" s="21"/>
    </row>
    <row r="829" spans="16:18" x14ac:dyDescent="0.25">
      <c r="P829" s="19"/>
      <c r="Q829" s="19"/>
      <c r="R829" s="21"/>
    </row>
    <row r="830" spans="16:18" x14ac:dyDescent="0.25">
      <c r="P830" s="19"/>
      <c r="Q830" s="19"/>
      <c r="R830" s="21"/>
    </row>
    <row r="831" spans="16:18" x14ac:dyDescent="0.25">
      <c r="P831" s="19"/>
      <c r="Q831" s="19"/>
      <c r="R831" s="21"/>
    </row>
    <row r="832" spans="16:18" x14ac:dyDescent="0.25">
      <c r="P832" s="19"/>
      <c r="Q832" s="19"/>
      <c r="R832" s="21"/>
    </row>
    <row r="833" spans="16:18" x14ac:dyDescent="0.25">
      <c r="P833" s="19"/>
      <c r="Q833" s="19"/>
      <c r="R833" s="21"/>
    </row>
    <row r="834" spans="16:18" x14ac:dyDescent="0.25">
      <c r="P834" s="19"/>
      <c r="Q834" s="19"/>
      <c r="R834" s="21"/>
    </row>
    <row r="835" spans="16:18" x14ac:dyDescent="0.25">
      <c r="P835" s="19"/>
      <c r="Q835" s="19"/>
      <c r="R835" s="21"/>
    </row>
    <row r="836" spans="16:18" x14ac:dyDescent="0.25">
      <c r="P836" s="19"/>
      <c r="Q836" s="19"/>
      <c r="R836" s="21"/>
    </row>
    <row r="837" spans="16:18" x14ac:dyDescent="0.25">
      <c r="P837" s="19"/>
      <c r="Q837" s="19"/>
      <c r="R837" s="21"/>
    </row>
    <row r="838" spans="16:18" x14ac:dyDescent="0.25">
      <c r="P838" s="19"/>
      <c r="Q838" s="19"/>
      <c r="R838" s="21"/>
    </row>
    <row r="839" spans="16:18" x14ac:dyDescent="0.25">
      <c r="P839" s="19"/>
      <c r="Q839" s="19"/>
      <c r="R839" s="21"/>
    </row>
  </sheetData>
  <mergeCells count="27">
    <mergeCell ref="N8:N9"/>
    <mergeCell ref="H8:H9"/>
    <mergeCell ref="I8:I9"/>
    <mergeCell ref="J8:J9"/>
    <mergeCell ref="G8:G9"/>
    <mergeCell ref="K8:K9"/>
    <mergeCell ref="L8:L9"/>
    <mergeCell ref="M8:M9"/>
    <mergeCell ref="B6:J6"/>
    <mergeCell ref="K6:L6"/>
    <mergeCell ref="M6:N6"/>
    <mergeCell ref="A7:B7"/>
    <mergeCell ref="C7:H7"/>
    <mergeCell ref="I7:K7"/>
    <mergeCell ref="L7:N7"/>
    <mergeCell ref="A8:A9"/>
    <mergeCell ref="B8:B9"/>
    <mergeCell ref="C8:C9"/>
    <mergeCell ref="D8:E8"/>
    <mergeCell ref="F8:F9"/>
    <mergeCell ref="A1:N1"/>
    <mergeCell ref="A2:N2"/>
    <mergeCell ref="A3:N3"/>
    <mergeCell ref="A4:N4"/>
    <mergeCell ref="B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41" scale="58" orientation="landscape" r:id="rId1"/>
  <rowBreaks count="1" manualBreakCount="1">
    <brk id="23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2022-09-07T18:33:25Z</dcterms:modified>
</cp:coreProperties>
</file>