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filterPrivacy="1" defaultThemeVersion="164011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Sheet1!$A$1:$N$843</definedName>
    <definedName name="_xlnm.Print_Titles" localSheetId="0">Sheet1!$7:$9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5" i="1" l="1"/>
  <c r="K235" i="1" s="1"/>
  <c r="F240" i="1"/>
  <c r="F184" i="1"/>
  <c r="D230" i="1"/>
  <c r="D233" i="1"/>
  <c r="D237" i="1"/>
  <c r="D236" i="1" s="1"/>
  <c r="H235" i="1"/>
  <c r="N235" i="1" s="1"/>
  <c r="E224" i="1"/>
  <c r="D224" i="1"/>
  <c r="D200" i="1"/>
  <c r="C200" i="1"/>
  <c r="J224" i="1"/>
  <c r="I224" i="1"/>
  <c r="M224" i="1"/>
  <c r="L224" i="1"/>
  <c r="E200" i="1"/>
  <c r="J200" i="1"/>
  <c r="I200" i="1"/>
  <c r="M200" i="1"/>
  <c r="L200" i="1"/>
  <c r="M185" i="1"/>
  <c r="M183" i="1" s="1"/>
  <c r="H16" i="1"/>
  <c r="F16" i="1"/>
  <c r="H238" i="1"/>
  <c r="H225" i="1"/>
  <c r="N225" i="1" s="1"/>
  <c r="H227" i="1"/>
  <c r="F226" i="1"/>
  <c r="F225" i="1"/>
  <c r="H201" i="1"/>
  <c r="K201" i="1" s="1"/>
  <c r="H202" i="1"/>
  <c r="N202" i="1" s="1"/>
  <c r="F202" i="1"/>
  <c r="F201" i="1"/>
  <c r="H186" i="1"/>
  <c r="H184" i="1"/>
  <c r="K184" i="1" s="1"/>
  <c r="F186" i="1"/>
  <c r="F185" i="1" s="1"/>
  <c r="F200" i="1" l="1"/>
  <c r="F183" i="1"/>
  <c r="H200" i="1"/>
  <c r="N201" i="1"/>
  <c r="K225" i="1"/>
  <c r="N184" i="1"/>
  <c r="K202" i="1"/>
  <c r="L34" i="1" l="1"/>
  <c r="M34" i="1"/>
  <c r="H249" i="1"/>
  <c r="F249" i="1"/>
  <c r="H247" i="1"/>
  <c r="F247" i="1"/>
  <c r="H246" i="1"/>
  <c r="F246" i="1"/>
  <c r="H240" i="1"/>
  <c r="H21" i="1"/>
  <c r="H20" i="1"/>
  <c r="H19" i="1"/>
  <c r="H18" i="1"/>
  <c r="H17" i="1"/>
  <c r="H57" i="1" l="1"/>
  <c r="H58" i="1"/>
  <c r="H35" i="1"/>
  <c r="G249" i="1"/>
  <c r="G248" i="1" s="1"/>
  <c r="G247" i="1" s="1"/>
  <c r="G246" i="1" s="1"/>
  <c r="M237" i="1" l="1"/>
  <c r="M236" i="1" s="1"/>
  <c r="L237" i="1"/>
  <c r="L236" i="1" s="1"/>
  <c r="J237" i="1"/>
  <c r="J236" i="1" s="1"/>
  <c r="I237" i="1"/>
  <c r="I236" i="1" s="1"/>
  <c r="M140" i="1"/>
  <c r="L140" i="1"/>
  <c r="J140" i="1"/>
  <c r="I140" i="1"/>
  <c r="C119" i="1"/>
  <c r="E119" i="1"/>
  <c r="M119" i="1"/>
  <c r="L119" i="1"/>
  <c r="I119" i="1"/>
  <c r="J119" i="1"/>
  <c r="C78" i="1"/>
  <c r="I78" i="1"/>
  <c r="H122" i="1"/>
  <c r="K122" i="1" s="1"/>
  <c r="H120" i="1"/>
  <c r="K120" i="1" s="1"/>
  <c r="H121" i="1"/>
  <c r="F122" i="1"/>
  <c r="F121" i="1"/>
  <c r="D119" i="1"/>
  <c r="D140" i="1"/>
  <c r="E140" i="1"/>
  <c r="D117" i="1"/>
  <c r="D56" i="1"/>
  <c r="D62" i="1"/>
  <c r="D59" i="1"/>
  <c r="E62" i="1"/>
  <c r="C62" i="1"/>
  <c r="E237" i="1"/>
  <c r="E236" i="1" s="1"/>
  <c r="C237" i="1"/>
  <c r="C236" i="1" s="1"/>
  <c r="D191" i="1"/>
  <c r="D193" i="1"/>
  <c r="D175" i="1"/>
  <c r="E78" i="1"/>
  <c r="D78" i="1"/>
  <c r="E46" i="1"/>
  <c r="E45" i="1" s="1"/>
  <c r="C140" i="1"/>
  <c r="M78" i="1"/>
  <c r="L78" i="1"/>
  <c r="J78" i="1"/>
  <c r="D46" i="1"/>
  <c r="D45" i="1" s="1"/>
  <c r="D189" i="1" l="1"/>
  <c r="N122" i="1"/>
  <c r="D55" i="1"/>
  <c r="D54" i="1" s="1"/>
  <c r="H239" i="1"/>
  <c r="N239" i="1" s="1"/>
  <c r="H234" i="1"/>
  <c r="K234" i="1" s="1"/>
  <c r="H232" i="1"/>
  <c r="K232" i="1" s="1"/>
  <c r="H231" i="1"/>
  <c r="K231" i="1" s="1"/>
  <c r="H229" i="1"/>
  <c r="K229" i="1" s="1"/>
  <c r="K227" i="1"/>
  <c r="H226" i="1"/>
  <c r="H224" i="1" s="1"/>
  <c r="H221" i="1"/>
  <c r="K221" i="1" s="1"/>
  <c r="H222" i="1"/>
  <c r="K222" i="1" s="1"/>
  <c r="H220" i="1"/>
  <c r="K220" i="1" s="1"/>
  <c r="H218" i="1"/>
  <c r="K218" i="1" s="1"/>
  <c r="H217" i="1"/>
  <c r="K217" i="1" s="1"/>
  <c r="H214" i="1"/>
  <c r="K214" i="1" s="1"/>
  <c r="H215" i="1"/>
  <c r="K215" i="1" s="1"/>
  <c r="H213" i="1"/>
  <c r="K213" i="1" s="1"/>
  <c r="H208" i="1"/>
  <c r="H209" i="1"/>
  <c r="K209" i="1" s="1"/>
  <c r="H210" i="1"/>
  <c r="H211" i="1"/>
  <c r="K211" i="1" s="1"/>
  <c r="H207" i="1"/>
  <c r="K207" i="1" s="1"/>
  <c r="H205" i="1"/>
  <c r="H199" i="1"/>
  <c r="K199" i="1" s="1"/>
  <c r="H195" i="1"/>
  <c r="K195" i="1" s="1"/>
  <c r="H196" i="1"/>
  <c r="K196" i="1" s="1"/>
  <c r="H197" i="1"/>
  <c r="K197" i="1" s="1"/>
  <c r="H194" i="1"/>
  <c r="K194" i="1" s="1"/>
  <c r="H192" i="1"/>
  <c r="H190" i="1"/>
  <c r="K190" i="1" s="1"/>
  <c r="K186" i="1"/>
  <c r="H177" i="1"/>
  <c r="H178" i="1"/>
  <c r="H179" i="1"/>
  <c r="H180" i="1"/>
  <c r="H181" i="1"/>
  <c r="H176" i="1"/>
  <c r="K176" i="1" s="1"/>
  <c r="H165" i="1"/>
  <c r="H166" i="1"/>
  <c r="H167" i="1"/>
  <c r="H168" i="1"/>
  <c r="H169" i="1"/>
  <c r="H170" i="1"/>
  <c r="K170" i="1" s="1"/>
  <c r="H171" i="1"/>
  <c r="H172" i="1"/>
  <c r="H173" i="1"/>
  <c r="H164" i="1"/>
  <c r="H162" i="1"/>
  <c r="K162" i="1" s="1"/>
  <c r="H142" i="1"/>
  <c r="K142" i="1" s="1"/>
  <c r="H143" i="1"/>
  <c r="H144" i="1"/>
  <c r="H145" i="1"/>
  <c r="H146" i="1"/>
  <c r="H147" i="1"/>
  <c r="H148" i="1"/>
  <c r="H149" i="1"/>
  <c r="K149" i="1" s="1"/>
  <c r="H150" i="1"/>
  <c r="H151" i="1"/>
  <c r="H152" i="1"/>
  <c r="H153" i="1"/>
  <c r="K153" i="1" s="1"/>
  <c r="H154" i="1"/>
  <c r="K154" i="1" s="1"/>
  <c r="H155" i="1"/>
  <c r="H156" i="1"/>
  <c r="H157" i="1"/>
  <c r="H158" i="1"/>
  <c r="H159" i="1"/>
  <c r="H160" i="1"/>
  <c r="H141" i="1"/>
  <c r="H127" i="1"/>
  <c r="K127" i="1" s="1"/>
  <c r="H128" i="1"/>
  <c r="K128" i="1" s="1"/>
  <c r="H129" i="1"/>
  <c r="K129" i="1" s="1"/>
  <c r="H130" i="1"/>
  <c r="H131" i="1"/>
  <c r="H132" i="1"/>
  <c r="H133" i="1"/>
  <c r="H134" i="1"/>
  <c r="K134" i="1" s="1"/>
  <c r="H135" i="1"/>
  <c r="H136" i="1"/>
  <c r="K136" i="1" s="1"/>
  <c r="H137" i="1"/>
  <c r="H138" i="1"/>
  <c r="H139" i="1"/>
  <c r="H126" i="1"/>
  <c r="H123" i="1"/>
  <c r="H124" i="1"/>
  <c r="H118" i="1"/>
  <c r="K118" i="1" s="1"/>
  <c r="H102" i="1"/>
  <c r="H103" i="1"/>
  <c r="H104" i="1"/>
  <c r="H105" i="1"/>
  <c r="H106" i="1"/>
  <c r="K106" i="1" s="1"/>
  <c r="H107" i="1"/>
  <c r="K107" i="1" s="1"/>
  <c r="H108" i="1"/>
  <c r="K108" i="1" s="1"/>
  <c r="H109" i="1"/>
  <c r="H110" i="1"/>
  <c r="H111" i="1"/>
  <c r="H112" i="1"/>
  <c r="H113" i="1"/>
  <c r="H114" i="1"/>
  <c r="H115" i="1"/>
  <c r="H116" i="1"/>
  <c r="H101" i="1"/>
  <c r="H99" i="1"/>
  <c r="H98" i="1"/>
  <c r="H92" i="1"/>
  <c r="K92" i="1" s="1"/>
  <c r="H93" i="1"/>
  <c r="K93" i="1" s="1"/>
  <c r="H94" i="1"/>
  <c r="K94" i="1" s="1"/>
  <c r="H95" i="1"/>
  <c r="K95" i="1" s="1"/>
  <c r="H91" i="1"/>
  <c r="H80" i="1"/>
  <c r="K80" i="1" s="1"/>
  <c r="H81" i="1"/>
  <c r="K81" i="1" s="1"/>
  <c r="H82" i="1"/>
  <c r="K82" i="1" s="1"/>
  <c r="H83" i="1"/>
  <c r="H84" i="1"/>
  <c r="H85" i="1"/>
  <c r="H86" i="1"/>
  <c r="H87" i="1"/>
  <c r="H88" i="1"/>
  <c r="H89" i="1"/>
  <c r="K89" i="1" s="1"/>
  <c r="H79" i="1"/>
  <c r="K79" i="1" s="1"/>
  <c r="H74" i="1"/>
  <c r="K74" i="1" s="1"/>
  <c r="H75" i="1"/>
  <c r="H76" i="1"/>
  <c r="H77" i="1"/>
  <c r="K77" i="1" s="1"/>
  <c r="H73" i="1"/>
  <c r="H70" i="1"/>
  <c r="K70" i="1" s="1"/>
  <c r="H71" i="1"/>
  <c r="K71" i="1" s="1"/>
  <c r="H69" i="1"/>
  <c r="K69" i="1" s="1"/>
  <c r="H64" i="1"/>
  <c r="H63" i="1"/>
  <c r="H61" i="1"/>
  <c r="H60" i="1"/>
  <c r="H48" i="1"/>
  <c r="K48" i="1" s="1"/>
  <c r="H49" i="1"/>
  <c r="H50" i="1"/>
  <c r="H51" i="1"/>
  <c r="H47" i="1"/>
  <c r="H43" i="1"/>
  <c r="H44" i="1"/>
  <c r="H42" i="1"/>
  <c r="K42" i="1" s="1"/>
  <c r="H40" i="1"/>
  <c r="K40" i="1" s="1"/>
  <c r="H38" i="1"/>
  <c r="H37" i="1"/>
  <c r="H33" i="1"/>
  <c r="H32" i="1"/>
  <c r="H29" i="1"/>
  <c r="H27" i="1"/>
  <c r="H24" i="1"/>
  <c r="H25" i="1"/>
  <c r="H23" i="1"/>
  <c r="K17" i="1"/>
  <c r="F248" i="1"/>
  <c r="F239" i="1"/>
  <c r="F238" i="1"/>
  <c r="F234" i="1"/>
  <c r="F233" i="1" s="1"/>
  <c r="F232" i="1"/>
  <c r="F231" i="1"/>
  <c r="F229" i="1"/>
  <c r="F227" i="1"/>
  <c r="F224" i="1" s="1"/>
  <c r="F221" i="1"/>
  <c r="F222" i="1"/>
  <c r="F220" i="1"/>
  <c r="F218" i="1"/>
  <c r="F217" i="1"/>
  <c r="F214" i="1"/>
  <c r="F215" i="1"/>
  <c r="F213" i="1"/>
  <c r="F208" i="1"/>
  <c r="F209" i="1"/>
  <c r="F210" i="1"/>
  <c r="F211" i="1"/>
  <c r="F207" i="1"/>
  <c r="F205" i="1"/>
  <c r="F199" i="1"/>
  <c r="F195" i="1"/>
  <c r="F196" i="1"/>
  <c r="F197" i="1"/>
  <c r="F194" i="1"/>
  <c r="F192" i="1"/>
  <c r="F190" i="1"/>
  <c r="F177" i="1"/>
  <c r="F178" i="1"/>
  <c r="F179" i="1"/>
  <c r="F180" i="1"/>
  <c r="F181" i="1"/>
  <c r="F176" i="1"/>
  <c r="F165" i="1"/>
  <c r="F166" i="1"/>
  <c r="F167" i="1"/>
  <c r="F168" i="1"/>
  <c r="F169" i="1"/>
  <c r="F170" i="1"/>
  <c r="F171" i="1"/>
  <c r="F172" i="1"/>
  <c r="F173" i="1"/>
  <c r="F164" i="1"/>
  <c r="F162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41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26" i="1"/>
  <c r="F123" i="1"/>
  <c r="F124" i="1"/>
  <c r="F120" i="1"/>
  <c r="F118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01" i="1"/>
  <c r="F99" i="1"/>
  <c r="F98" i="1"/>
  <c r="F92" i="1"/>
  <c r="F93" i="1"/>
  <c r="F94" i="1"/>
  <c r="F95" i="1"/>
  <c r="F91" i="1"/>
  <c r="F80" i="1"/>
  <c r="F81" i="1"/>
  <c r="F82" i="1"/>
  <c r="F83" i="1"/>
  <c r="F84" i="1"/>
  <c r="F85" i="1"/>
  <c r="F86" i="1"/>
  <c r="F87" i="1"/>
  <c r="F88" i="1"/>
  <c r="F89" i="1"/>
  <c r="F79" i="1"/>
  <c r="F74" i="1"/>
  <c r="F75" i="1"/>
  <c r="F76" i="1"/>
  <c r="F77" i="1"/>
  <c r="F73" i="1"/>
  <c r="F70" i="1"/>
  <c r="F71" i="1"/>
  <c r="F69" i="1"/>
  <c r="F64" i="1"/>
  <c r="F63" i="1"/>
  <c r="F61" i="1"/>
  <c r="F60" i="1"/>
  <c r="F58" i="1"/>
  <c r="F57" i="1"/>
  <c r="F48" i="1"/>
  <c r="F49" i="1"/>
  <c r="F50" i="1"/>
  <c r="F51" i="1"/>
  <c r="F47" i="1"/>
  <c r="F43" i="1"/>
  <c r="F44" i="1"/>
  <c r="F42" i="1"/>
  <c r="C41" i="1"/>
  <c r="F40" i="1"/>
  <c r="F38" i="1"/>
  <c r="F37" i="1"/>
  <c r="F35" i="1"/>
  <c r="F33" i="1"/>
  <c r="F32" i="1"/>
  <c r="F29" i="1"/>
  <c r="F27" i="1"/>
  <c r="F24" i="1"/>
  <c r="F25" i="1"/>
  <c r="F23" i="1"/>
  <c r="F17" i="1"/>
  <c r="F18" i="1"/>
  <c r="F19" i="1"/>
  <c r="F20" i="1"/>
  <c r="F21" i="1"/>
  <c r="D68" i="1"/>
  <c r="F22" i="1" l="1"/>
  <c r="F15" i="1" s="1"/>
  <c r="N89" i="1"/>
  <c r="H22" i="1"/>
  <c r="H15" i="1" s="1"/>
  <c r="N192" i="1"/>
  <c r="K192" i="1"/>
  <c r="N186" i="1"/>
  <c r="N158" i="1"/>
  <c r="K158" i="1"/>
  <c r="N51" i="1"/>
  <c r="K51" i="1"/>
  <c r="F245" i="1"/>
  <c r="F244" i="1" s="1"/>
  <c r="F243" i="1" s="1"/>
  <c r="F242" i="1" s="1"/>
  <c r="F241" i="1" s="1"/>
  <c r="F34" i="1"/>
  <c r="H119" i="1"/>
  <c r="K119" i="1" s="1"/>
  <c r="F117" i="1"/>
  <c r="F28" i="1"/>
  <c r="F26" i="1" s="1"/>
  <c r="F31" i="1"/>
  <c r="F41" i="1"/>
  <c r="F198" i="1"/>
  <c r="F119" i="1"/>
  <c r="F204" i="1"/>
  <c r="F228" i="1"/>
  <c r="H237" i="1"/>
  <c r="F140" i="1"/>
  <c r="F191" i="1"/>
  <c r="F230" i="1"/>
  <c r="F36" i="1"/>
  <c r="F46" i="1"/>
  <c r="F45" i="1" s="1"/>
  <c r="H78" i="1"/>
  <c r="K78" i="1" s="1"/>
  <c r="F193" i="1"/>
  <c r="F39" i="1"/>
  <c r="F237" i="1"/>
  <c r="F236" i="1" s="1"/>
  <c r="F68" i="1"/>
  <c r="F78" i="1"/>
  <c r="F161" i="1"/>
  <c r="H140" i="1"/>
  <c r="K140" i="1" s="1"/>
  <c r="N190" i="1"/>
  <c r="F90" i="1"/>
  <c r="F59" i="1"/>
  <c r="F175" i="1"/>
  <c r="F174" i="1" s="1"/>
  <c r="F206" i="1"/>
  <c r="F62" i="1"/>
  <c r="F216" i="1"/>
  <c r="F72" i="1"/>
  <c r="F100" i="1"/>
  <c r="F219" i="1"/>
  <c r="F212" i="1"/>
  <c r="F163" i="1"/>
  <c r="F125" i="1"/>
  <c r="F97" i="1"/>
  <c r="F56" i="1"/>
  <c r="I198" i="1"/>
  <c r="J198" i="1"/>
  <c r="F14" i="1" l="1"/>
  <c r="H236" i="1"/>
  <c r="K236" i="1" s="1"/>
  <c r="K237" i="1"/>
  <c r="F189" i="1"/>
  <c r="F187" i="1" s="1"/>
  <c r="F30" i="1"/>
  <c r="F223" i="1"/>
  <c r="F67" i="1"/>
  <c r="F55" i="1"/>
  <c r="F54" i="1" s="1"/>
  <c r="F53" i="1" s="1"/>
  <c r="F203" i="1"/>
  <c r="F96" i="1"/>
  <c r="N249" i="1"/>
  <c r="K249" i="1"/>
  <c r="G245" i="1"/>
  <c r="G244" i="1" s="1"/>
  <c r="M248" i="1"/>
  <c r="L248" i="1"/>
  <c r="J248" i="1"/>
  <c r="I248" i="1"/>
  <c r="H248" i="1"/>
  <c r="E248" i="1"/>
  <c r="D248" i="1"/>
  <c r="C248" i="1"/>
  <c r="N247" i="1"/>
  <c r="K247" i="1"/>
  <c r="N246" i="1"/>
  <c r="K246" i="1"/>
  <c r="M245" i="1"/>
  <c r="L245" i="1"/>
  <c r="J245" i="1"/>
  <c r="I245" i="1"/>
  <c r="H245" i="1"/>
  <c r="E245" i="1"/>
  <c r="D245" i="1"/>
  <c r="C245" i="1"/>
  <c r="N240" i="1"/>
  <c r="K240" i="1"/>
  <c r="K239" i="1"/>
  <c r="N234" i="1"/>
  <c r="M233" i="1"/>
  <c r="L233" i="1"/>
  <c r="J233" i="1"/>
  <c r="I233" i="1"/>
  <c r="H233" i="1"/>
  <c r="E233" i="1"/>
  <c r="C233" i="1"/>
  <c r="N232" i="1"/>
  <c r="N231" i="1"/>
  <c r="M230" i="1"/>
  <c r="L230" i="1"/>
  <c r="J230" i="1"/>
  <c r="I230" i="1"/>
  <c r="H230" i="1"/>
  <c r="E230" i="1"/>
  <c r="C230" i="1"/>
  <c r="N229" i="1"/>
  <c r="M228" i="1"/>
  <c r="L228" i="1"/>
  <c r="J228" i="1"/>
  <c r="I228" i="1"/>
  <c r="H228" i="1"/>
  <c r="E228" i="1"/>
  <c r="D228" i="1"/>
  <c r="D223" i="1" s="1"/>
  <c r="C228" i="1"/>
  <c r="N227" i="1"/>
  <c r="K224" i="1"/>
  <c r="C224" i="1"/>
  <c r="N222" i="1"/>
  <c r="N221" i="1"/>
  <c r="N220" i="1"/>
  <c r="M219" i="1"/>
  <c r="L219" i="1"/>
  <c r="J219" i="1"/>
  <c r="I219" i="1"/>
  <c r="H219" i="1"/>
  <c r="E219" i="1"/>
  <c r="D219" i="1"/>
  <c r="C219" i="1"/>
  <c r="N218" i="1"/>
  <c r="N217" i="1"/>
  <c r="M216" i="1"/>
  <c r="L216" i="1"/>
  <c r="J216" i="1"/>
  <c r="I216" i="1"/>
  <c r="H216" i="1"/>
  <c r="E216" i="1"/>
  <c r="D216" i="1"/>
  <c r="C216" i="1"/>
  <c r="N215" i="1"/>
  <c r="N214" i="1"/>
  <c r="N213" i="1"/>
  <c r="M212" i="1"/>
  <c r="L212" i="1"/>
  <c r="J212" i="1"/>
  <c r="I212" i="1"/>
  <c r="H212" i="1"/>
  <c r="E212" i="1"/>
  <c r="D212" i="1"/>
  <c r="C212" i="1"/>
  <c r="N211" i="1"/>
  <c r="N209" i="1"/>
  <c r="N207" i="1"/>
  <c r="M206" i="1"/>
  <c r="L206" i="1"/>
  <c r="J206" i="1"/>
  <c r="I206" i="1"/>
  <c r="H206" i="1"/>
  <c r="E206" i="1"/>
  <c r="D206" i="1"/>
  <c r="C206" i="1"/>
  <c r="M204" i="1"/>
  <c r="L204" i="1"/>
  <c r="J204" i="1"/>
  <c r="I204" i="1"/>
  <c r="H204" i="1"/>
  <c r="E204" i="1"/>
  <c r="D204" i="1"/>
  <c r="C204" i="1"/>
  <c r="N199" i="1"/>
  <c r="M198" i="1"/>
  <c r="L198" i="1"/>
  <c r="H198" i="1"/>
  <c r="K198" i="1" s="1"/>
  <c r="E198" i="1"/>
  <c r="D198" i="1"/>
  <c r="D188" i="1" s="1"/>
  <c r="C198" i="1"/>
  <c r="N197" i="1"/>
  <c r="N196" i="1"/>
  <c r="N195" i="1"/>
  <c r="N194" i="1"/>
  <c r="M193" i="1"/>
  <c r="L193" i="1"/>
  <c r="J193" i="1"/>
  <c r="I193" i="1"/>
  <c r="H193" i="1"/>
  <c r="E193" i="1"/>
  <c r="C193" i="1"/>
  <c r="M191" i="1"/>
  <c r="L191" i="1"/>
  <c r="J191" i="1"/>
  <c r="I191" i="1"/>
  <c r="H191" i="1"/>
  <c r="E191" i="1"/>
  <c r="C191" i="1"/>
  <c r="L185" i="1"/>
  <c r="L183" i="1" s="1"/>
  <c r="J185" i="1"/>
  <c r="J183" i="1" s="1"/>
  <c r="I185" i="1"/>
  <c r="I183" i="1" s="1"/>
  <c r="H185" i="1"/>
  <c r="H183" i="1" s="1"/>
  <c r="E185" i="1"/>
  <c r="E183" i="1" s="1"/>
  <c r="D185" i="1"/>
  <c r="D183" i="1" s="1"/>
  <c r="C185" i="1"/>
  <c r="C183" i="1" s="1"/>
  <c r="N176" i="1"/>
  <c r="M175" i="1"/>
  <c r="M174" i="1" s="1"/>
  <c r="L175" i="1"/>
  <c r="L174" i="1" s="1"/>
  <c r="J175" i="1"/>
  <c r="J174" i="1" s="1"/>
  <c r="I175" i="1"/>
  <c r="I174" i="1" s="1"/>
  <c r="H175" i="1"/>
  <c r="E175" i="1"/>
  <c r="E174" i="1" s="1"/>
  <c r="D174" i="1"/>
  <c r="C175" i="1"/>
  <c r="C174" i="1" s="1"/>
  <c r="N170" i="1"/>
  <c r="M163" i="1"/>
  <c r="L163" i="1"/>
  <c r="J163" i="1"/>
  <c r="I163" i="1"/>
  <c r="H163" i="1"/>
  <c r="E163" i="1"/>
  <c r="D163" i="1"/>
  <c r="C163" i="1"/>
  <c r="N162" i="1"/>
  <c r="M161" i="1"/>
  <c r="L161" i="1"/>
  <c r="J161" i="1"/>
  <c r="I161" i="1"/>
  <c r="H161" i="1"/>
  <c r="E161" i="1"/>
  <c r="D161" i="1"/>
  <c r="C161" i="1"/>
  <c r="N154" i="1"/>
  <c r="N153" i="1"/>
  <c r="N149" i="1"/>
  <c r="N142" i="1"/>
  <c r="N136" i="1"/>
  <c r="N134" i="1"/>
  <c r="N129" i="1"/>
  <c r="N128" i="1"/>
  <c r="N127" i="1"/>
  <c r="M125" i="1"/>
  <c r="L125" i="1"/>
  <c r="J125" i="1"/>
  <c r="I125" i="1"/>
  <c r="H125" i="1"/>
  <c r="E125" i="1"/>
  <c r="D125" i="1"/>
  <c r="C125" i="1"/>
  <c r="N120" i="1"/>
  <c r="N118" i="1"/>
  <c r="M117" i="1"/>
  <c r="L117" i="1"/>
  <c r="J117" i="1"/>
  <c r="I117" i="1"/>
  <c r="H117" i="1"/>
  <c r="E117" i="1"/>
  <c r="C117" i="1"/>
  <c r="N108" i="1"/>
  <c r="N107" i="1"/>
  <c r="N106" i="1"/>
  <c r="M100" i="1"/>
  <c r="L100" i="1"/>
  <c r="J100" i="1"/>
  <c r="I100" i="1"/>
  <c r="H100" i="1"/>
  <c r="E100" i="1"/>
  <c r="D100" i="1"/>
  <c r="C100" i="1"/>
  <c r="M97" i="1"/>
  <c r="L97" i="1"/>
  <c r="J97" i="1"/>
  <c r="I97" i="1"/>
  <c r="H97" i="1"/>
  <c r="E97" i="1"/>
  <c r="D97" i="1"/>
  <c r="C97" i="1"/>
  <c r="N95" i="1"/>
  <c r="N94" i="1"/>
  <c r="N93" i="1"/>
  <c r="N92" i="1"/>
  <c r="M90" i="1"/>
  <c r="L90" i="1"/>
  <c r="J90" i="1"/>
  <c r="I90" i="1"/>
  <c r="H90" i="1"/>
  <c r="E90" i="1"/>
  <c r="D90" i="1"/>
  <c r="C90" i="1"/>
  <c r="N82" i="1"/>
  <c r="N81" i="1"/>
  <c r="N80" i="1"/>
  <c r="N79" i="1"/>
  <c r="N77" i="1"/>
  <c r="N74" i="1"/>
  <c r="M72" i="1"/>
  <c r="L72" i="1"/>
  <c r="J72" i="1"/>
  <c r="I72" i="1"/>
  <c r="H72" i="1"/>
  <c r="E72" i="1"/>
  <c r="D72" i="1"/>
  <c r="C72" i="1"/>
  <c r="N71" i="1"/>
  <c r="N70" i="1"/>
  <c r="N69" i="1"/>
  <c r="M68" i="1"/>
  <c r="L68" i="1"/>
  <c r="J68" i="1"/>
  <c r="I68" i="1"/>
  <c r="H68" i="1"/>
  <c r="E68" i="1"/>
  <c r="C68" i="1"/>
  <c r="M62" i="1"/>
  <c r="L62" i="1"/>
  <c r="J62" i="1"/>
  <c r="I62" i="1"/>
  <c r="H62" i="1"/>
  <c r="M59" i="1"/>
  <c r="L59" i="1"/>
  <c r="J59" i="1"/>
  <c r="I59" i="1"/>
  <c r="H59" i="1"/>
  <c r="E59" i="1"/>
  <c r="C59" i="1"/>
  <c r="N58" i="1"/>
  <c r="K58" i="1"/>
  <c r="M56" i="1"/>
  <c r="L56" i="1"/>
  <c r="J56" i="1"/>
  <c r="I56" i="1"/>
  <c r="H56" i="1"/>
  <c r="E56" i="1"/>
  <c r="C56" i="1"/>
  <c r="N50" i="1"/>
  <c r="K50" i="1"/>
  <c r="N49" i="1"/>
  <c r="K49" i="1"/>
  <c r="N48" i="1"/>
  <c r="N47" i="1"/>
  <c r="K47" i="1"/>
  <c r="M46" i="1"/>
  <c r="M45" i="1" s="1"/>
  <c r="L46" i="1"/>
  <c r="L45" i="1" s="1"/>
  <c r="J46" i="1"/>
  <c r="J45" i="1" s="1"/>
  <c r="I46" i="1"/>
  <c r="I45" i="1" s="1"/>
  <c r="H46" i="1"/>
  <c r="H45" i="1" s="1"/>
  <c r="C46" i="1"/>
  <c r="C45" i="1" s="1"/>
  <c r="N44" i="1"/>
  <c r="K44" i="1"/>
  <c r="N43" i="1"/>
  <c r="K43" i="1"/>
  <c r="N42" i="1"/>
  <c r="M41" i="1"/>
  <c r="L41" i="1"/>
  <c r="J41" i="1"/>
  <c r="I41" i="1"/>
  <c r="H41" i="1"/>
  <c r="E41" i="1"/>
  <c r="D41" i="1"/>
  <c r="N40" i="1"/>
  <c r="M39" i="1"/>
  <c r="L39" i="1"/>
  <c r="J39" i="1"/>
  <c r="I39" i="1"/>
  <c r="H39" i="1"/>
  <c r="E39" i="1"/>
  <c r="D39" i="1"/>
  <c r="C39" i="1"/>
  <c r="N38" i="1"/>
  <c r="K38" i="1"/>
  <c r="N37" i="1"/>
  <c r="K37" i="1"/>
  <c r="M36" i="1"/>
  <c r="L36" i="1"/>
  <c r="J36" i="1"/>
  <c r="I36" i="1"/>
  <c r="H36" i="1"/>
  <c r="E36" i="1"/>
  <c r="D36" i="1"/>
  <c r="C36" i="1"/>
  <c r="N35" i="1"/>
  <c r="K35" i="1"/>
  <c r="J34" i="1"/>
  <c r="I34" i="1"/>
  <c r="H34" i="1"/>
  <c r="E34" i="1"/>
  <c r="D34" i="1"/>
  <c r="C34" i="1"/>
  <c r="N33" i="1"/>
  <c r="K33" i="1"/>
  <c r="N32" i="1"/>
  <c r="K32" i="1"/>
  <c r="M31" i="1"/>
  <c r="L31" i="1"/>
  <c r="J31" i="1"/>
  <c r="I31" i="1"/>
  <c r="H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G22" i="1"/>
  <c r="G15" i="1" s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N16" i="1"/>
  <c r="K16" i="1"/>
  <c r="C189" i="1" l="1"/>
  <c r="C188" i="1" s="1"/>
  <c r="D203" i="1"/>
  <c r="F182" i="1"/>
  <c r="K233" i="1"/>
  <c r="K161" i="1"/>
  <c r="K163" i="1"/>
  <c r="K90" i="1"/>
  <c r="J223" i="1"/>
  <c r="I223" i="1"/>
  <c r="K125" i="1"/>
  <c r="K72" i="1"/>
  <c r="K200" i="1"/>
  <c r="K230" i="1"/>
  <c r="K212" i="1"/>
  <c r="J189" i="1"/>
  <c r="J188" i="1" s="1"/>
  <c r="K193" i="1"/>
  <c r="K175" i="1"/>
  <c r="G243" i="1"/>
  <c r="G242" i="1" s="1"/>
  <c r="G241" i="1" s="1"/>
  <c r="G240" i="1" s="1"/>
  <c r="K100" i="1"/>
  <c r="K185" i="1"/>
  <c r="K216" i="1"/>
  <c r="K228" i="1"/>
  <c r="K117" i="1"/>
  <c r="K68" i="1"/>
  <c r="F13" i="1"/>
  <c r="F12" i="1" s="1"/>
  <c r="M189" i="1"/>
  <c r="K219" i="1"/>
  <c r="K206" i="1"/>
  <c r="I189" i="1"/>
  <c r="I187" i="1" s="1"/>
  <c r="E189" i="1"/>
  <c r="E187" i="1" s="1"/>
  <c r="F188" i="1"/>
  <c r="H189" i="1"/>
  <c r="K191" i="1"/>
  <c r="L189" i="1"/>
  <c r="L187" i="1" s="1"/>
  <c r="D187" i="1"/>
  <c r="F66" i="1"/>
  <c r="D14" i="1"/>
  <c r="J244" i="1"/>
  <c r="J243" i="1" s="1"/>
  <c r="N125" i="1"/>
  <c r="N175" i="1"/>
  <c r="K28" i="1"/>
  <c r="K34" i="1"/>
  <c r="C55" i="1"/>
  <c r="C54" i="1" s="1"/>
  <c r="C53" i="1" s="1"/>
  <c r="K41" i="1"/>
  <c r="H26" i="1"/>
  <c r="H14" i="1" s="1"/>
  <c r="N46" i="1"/>
  <c r="N200" i="1"/>
  <c r="N119" i="1"/>
  <c r="I14" i="1"/>
  <c r="N68" i="1"/>
  <c r="D30" i="1"/>
  <c r="E55" i="1"/>
  <c r="E54" i="1" s="1"/>
  <c r="E53" i="1" s="1"/>
  <c r="D67" i="1"/>
  <c r="E223" i="1"/>
  <c r="C244" i="1"/>
  <c r="C243" i="1" s="1"/>
  <c r="C242" i="1" s="1"/>
  <c r="C241" i="1" s="1"/>
  <c r="E30" i="1"/>
  <c r="E244" i="1"/>
  <c r="E243" i="1" s="1"/>
  <c r="E242" i="1" s="1"/>
  <c r="E241" i="1" s="1"/>
  <c r="H203" i="1"/>
  <c r="N117" i="1"/>
  <c r="H223" i="1"/>
  <c r="K36" i="1"/>
  <c r="N41" i="1"/>
  <c r="E67" i="1"/>
  <c r="L96" i="1"/>
  <c r="N219" i="1"/>
  <c r="H244" i="1"/>
  <c r="H243" i="1" s="1"/>
  <c r="H242" i="1" s="1"/>
  <c r="H241" i="1" s="1"/>
  <c r="N140" i="1"/>
  <c r="J203" i="1"/>
  <c r="L244" i="1"/>
  <c r="L243" i="1" s="1"/>
  <c r="L242" i="1" s="1"/>
  <c r="L241" i="1" s="1"/>
  <c r="C67" i="1"/>
  <c r="N78" i="1"/>
  <c r="C96" i="1"/>
  <c r="E203" i="1"/>
  <c r="L223" i="1"/>
  <c r="N248" i="1"/>
  <c r="I30" i="1"/>
  <c r="I67" i="1"/>
  <c r="E14" i="1"/>
  <c r="L30" i="1"/>
  <c r="C30" i="1"/>
  <c r="N161" i="1"/>
  <c r="H174" i="1"/>
  <c r="K174" i="1" s="1"/>
  <c r="I203" i="1"/>
  <c r="N31" i="1"/>
  <c r="N56" i="1"/>
  <c r="C203" i="1"/>
  <c r="N28" i="1"/>
  <c r="N36" i="1"/>
  <c r="N185" i="1"/>
  <c r="N216" i="1"/>
  <c r="N224" i="1"/>
  <c r="I244" i="1"/>
  <c r="I243" i="1" s="1"/>
  <c r="I242" i="1" s="1"/>
  <c r="I241" i="1" s="1"/>
  <c r="L14" i="1"/>
  <c r="L67" i="1"/>
  <c r="N193" i="1"/>
  <c r="M30" i="1"/>
  <c r="K22" i="1"/>
  <c r="K39" i="1"/>
  <c r="I55" i="1"/>
  <c r="I54" i="1" s="1"/>
  <c r="I53" i="1" s="1"/>
  <c r="H67" i="1"/>
  <c r="M67" i="1"/>
  <c r="D96" i="1"/>
  <c r="N230" i="1"/>
  <c r="N212" i="1"/>
  <c r="D244" i="1"/>
  <c r="D243" i="1" s="1"/>
  <c r="D242" i="1" s="1"/>
  <c r="D241" i="1" s="1"/>
  <c r="N245" i="1"/>
  <c r="C14" i="1"/>
  <c r="K31" i="1"/>
  <c r="K46" i="1"/>
  <c r="K56" i="1"/>
  <c r="N236" i="1"/>
  <c r="M15" i="1"/>
  <c r="J26" i="1"/>
  <c r="M55" i="1"/>
  <c r="L203" i="1"/>
  <c r="N39" i="1"/>
  <c r="H55" i="1"/>
  <c r="N90" i="1"/>
  <c r="I96" i="1"/>
  <c r="J30" i="1"/>
  <c r="J96" i="1"/>
  <c r="K248" i="1"/>
  <c r="N34" i="1"/>
  <c r="N22" i="1"/>
  <c r="J55" i="1"/>
  <c r="N72" i="1"/>
  <c r="L55" i="1"/>
  <c r="L54" i="1" s="1"/>
  <c r="L53" i="1" s="1"/>
  <c r="J67" i="1"/>
  <c r="M96" i="1"/>
  <c r="E96" i="1"/>
  <c r="N100" i="1"/>
  <c r="H30" i="1"/>
  <c r="D53" i="1"/>
  <c r="H96" i="1"/>
  <c r="N163" i="1"/>
  <c r="C223" i="1"/>
  <c r="N198" i="1"/>
  <c r="M203" i="1"/>
  <c r="N228" i="1"/>
  <c r="N233" i="1"/>
  <c r="M244" i="1"/>
  <c r="K245" i="1"/>
  <c r="N191" i="1"/>
  <c r="N206" i="1"/>
  <c r="M223" i="1"/>
  <c r="N237" i="1"/>
  <c r="C187" i="1" l="1"/>
  <c r="C182" i="1" s="1"/>
  <c r="I182" i="1"/>
  <c r="D182" i="1"/>
  <c r="E182" i="1"/>
  <c r="L182" i="1"/>
  <c r="N183" i="1"/>
  <c r="K183" i="1"/>
  <c r="K189" i="1"/>
  <c r="K96" i="1"/>
  <c r="H13" i="1"/>
  <c r="H12" i="1" s="1"/>
  <c r="G238" i="1"/>
  <c r="G239" i="1"/>
  <c r="K223" i="1"/>
  <c r="K203" i="1"/>
  <c r="K67" i="1"/>
  <c r="H188" i="1"/>
  <c r="K188" i="1" s="1"/>
  <c r="F65" i="1"/>
  <c r="F52" i="1" s="1"/>
  <c r="F11" i="1" s="1"/>
  <c r="F10" i="1" s="1"/>
  <c r="E66" i="1"/>
  <c r="L13" i="1"/>
  <c r="L12" i="1" s="1"/>
  <c r="L66" i="1"/>
  <c r="H187" i="1"/>
  <c r="H182" i="1" s="1"/>
  <c r="I188" i="1"/>
  <c r="D66" i="1"/>
  <c r="J187" i="1"/>
  <c r="J182" i="1" s="1"/>
  <c r="K15" i="1"/>
  <c r="I66" i="1"/>
  <c r="N26" i="1"/>
  <c r="C66" i="1"/>
  <c r="N174" i="1"/>
  <c r="L188" i="1"/>
  <c r="K244" i="1"/>
  <c r="D13" i="1"/>
  <c r="D12" i="1" s="1"/>
  <c r="E13" i="1"/>
  <c r="E12" i="1" s="1"/>
  <c r="I13" i="1"/>
  <c r="I12" i="1" s="1"/>
  <c r="N67" i="1"/>
  <c r="E188" i="1"/>
  <c r="N45" i="1"/>
  <c r="M66" i="1"/>
  <c r="C13" i="1"/>
  <c r="C12" i="1" s="1"/>
  <c r="H66" i="1"/>
  <c r="K45" i="1"/>
  <c r="N203" i="1"/>
  <c r="J54" i="1"/>
  <c r="K55" i="1"/>
  <c r="K243" i="1"/>
  <c r="J242" i="1"/>
  <c r="H54" i="1"/>
  <c r="K26" i="1"/>
  <c r="M188" i="1"/>
  <c r="M187" i="1"/>
  <c r="M182" i="1" s="1"/>
  <c r="N189" i="1"/>
  <c r="J66" i="1"/>
  <c r="M14" i="1"/>
  <c r="N15" i="1"/>
  <c r="K30" i="1"/>
  <c r="J14" i="1"/>
  <c r="N55" i="1"/>
  <c r="M54" i="1"/>
  <c r="N96" i="1"/>
  <c r="N223" i="1"/>
  <c r="M243" i="1"/>
  <c r="N244" i="1"/>
  <c r="N30" i="1"/>
  <c r="G237" i="1" l="1"/>
  <c r="G236" i="1" s="1"/>
  <c r="G235" i="1" s="1"/>
  <c r="K66" i="1"/>
  <c r="K187" i="1"/>
  <c r="E65" i="1"/>
  <c r="E52" i="1" s="1"/>
  <c r="E11" i="1" s="1"/>
  <c r="E10" i="1" s="1"/>
  <c r="L65" i="1"/>
  <c r="L52" i="1" s="1"/>
  <c r="L11" i="1" s="1"/>
  <c r="L10" i="1" s="1"/>
  <c r="D65" i="1"/>
  <c r="D52" i="1" s="1"/>
  <c r="C65" i="1"/>
  <c r="C52" i="1" s="1"/>
  <c r="C11" i="1" s="1"/>
  <c r="C10" i="1" s="1"/>
  <c r="I65" i="1"/>
  <c r="I52" i="1" s="1"/>
  <c r="I11" i="1" s="1"/>
  <c r="I10" i="1" s="1"/>
  <c r="J65" i="1"/>
  <c r="K54" i="1"/>
  <c r="J53" i="1"/>
  <c r="J13" i="1"/>
  <c r="K14" i="1"/>
  <c r="N187" i="1"/>
  <c r="H53" i="1"/>
  <c r="N14" i="1"/>
  <c r="M13" i="1"/>
  <c r="N188" i="1"/>
  <c r="J241" i="1"/>
  <c r="K242" i="1"/>
  <c r="N66" i="1"/>
  <c r="M242" i="1"/>
  <c r="N243" i="1"/>
  <c r="N54" i="1"/>
  <c r="M53" i="1"/>
  <c r="G234" i="1" l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89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K182" i="1"/>
  <c r="H65" i="1"/>
  <c r="K65" i="1" s="1"/>
  <c r="D11" i="1"/>
  <c r="D10" i="1" s="1"/>
  <c r="N242" i="1"/>
  <c r="M241" i="1"/>
  <c r="N13" i="1"/>
  <c r="M12" i="1"/>
  <c r="J12" i="1"/>
  <c r="K12" i="1" s="1"/>
  <c r="K13" i="1"/>
  <c r="K241" i="1"/>
  <c r="K53" i="1"/>
  <c r="J52" i="1"/>
  <c r="N53" i="1"/>
  <c r="N182" i="1"/>
  <c r="M65" i="1"/>
  <c r="G190" i="1" l="1"/>
  <c r="G122" i="1"/>
  <c r="G52" i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G14" i="1" s="1"/>
  <c r="G13" i="1" s="1"/>
  <c r="G12" i="1" s="1"/>
  <c r="G11" i="1" s="1"/>
  <c r="G10" i="1" s="1"/>
  <c r="G51" i="1"/>
  <c r="H52" i="1"/>
  <c r="M52" i="1"/>
  <c r="N241" i="1"/>
  <c r="N12" i="1"/>
  <c r="N65" i="1"/>
  <c r="J11" i="1"/>
  <c r="K52" i="1" l="1"/>
  <c r="H11" i="1"/>
  <c r="H10" i="1" s="1"/>
  <c r="M11" i="1"/>
  <c r="N52" i="1"/>
  <c r="J10" i="1"/>
  <c r="K10" i="1" l="1"/>
  <c r="N11" i="1"/>
  <c r="K11" i="1"/>
  <c r="M10" i="1"/>
  <c r="N10" i="1" s="1"/>
</calcChain>
</file>

<file path=xl/sharedStrings.xml><?xml version="1.0" encoding="utf-8"?>
<sst xmlns="http://schemas.openxmlformats.org/spreadsheetml/2006/main" count="517" uniqueCount="513">
  <si>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</si>
  <si>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</si>
  <si>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</si>
  <si>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</si>
  <si>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</si>
  <si>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</si>
  <si>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</si>
  <si>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</si>
  <si>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</si>
  <si>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</si>
  <si>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</si>
  <si>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</si>
  <si>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</si>
  <si>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</si>
  <si>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</si>
  <si>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</si>
  <si>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</si>
  <si>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</si>
  <si>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</si>
  <si>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</si>
  <si>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</si>
  <si>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</si>
  <si>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</si>
  <si>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</si>
  <si>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</si>
  <si>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</si>
  <si>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</si>
  <si>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</si>
  <si>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</si>
  <si>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</si>
  <si>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</si>
  <si>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</si>
  <si>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</si>
  <si>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</si>
  <si>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</si>
  <si>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</si>
  <si>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</si>
  <si>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</si>
  <si>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</si>
  <si>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</si>
  <si>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</si>
  <si>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</si>
  <si>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</si>
  <si>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</si>
  <si>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</si>
  <si>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</si>
  <si>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</si>
  <si>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</si>
  <si>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</si>
  <si>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</si>
  <si>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</si>
  <si>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</si>
  <si>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</si>
  <si>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</si>
  <si>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</si>
  <si>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</si>
  <si>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</si>
  <si>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</si>
  <si>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</si>
  <si>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</si>
  <si>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</si>
  <si>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</si>
  <si>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</si>
  <si>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</si>
  <si>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</si>
  <si>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</si>
  <si>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</si>
  <si>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</si>
  <si>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</si>
  <si>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</si>
  <si>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</si>
  <si>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</si>
  <si>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</si>
  <si>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</si>
  <si>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</si>
  <si>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</si>
  <si>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</si>
  <si>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</si>
  <si>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</si>
  <si>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</si>
  <si>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</si>
  <si>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</si>
  <si>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</si>
  <si>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</si>
  <si>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</si>
  <si>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</si>
  <si>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</si>
  <si>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</si>
  <si>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</si>
  <si>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</si>
  <si>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</si>
  <si>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</si>
  <si>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</si>
  <si>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</si>
  <si>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</si>
  <si>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</si>
  <si>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</si>
  <si>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</si>
  <si>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</si>
  <si>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</si>
  <si>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</si>
  <si>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</si>
  <si>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</si>
  <si>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</si>
  <si>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</si>
  <si>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</si>
  <si>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</si>
  <si>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</si>
  <si>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</si>
  <si>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</si>
  <si>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</si>
  <si>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</si>
  <si>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</si>
  <si>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</si>
  <si>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</si>
  <si>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</si>
  <si>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</si>
  <si>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</si>
  <si>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</si>
  <si>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</si>
  <si>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</si>
  <si>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</si>
  <si>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</si>
  <si>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</si>
  <si>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</si>
  <si>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</si>
  <si>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</si>
  <si>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</si>
  <si>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</si>
  <si>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</si>
  <si>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</si>
  <si>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</si>
  <si>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</si>
  <si>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</si>
  <si>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</si>
  <si>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</si>
  <si>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</si>
  <si>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</si>
  <si>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</si>
  <si>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</si>
  <si>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</si>
  <si>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</si>
  <si>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</si>
  <si>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</si>
  <si>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</si>
  <si>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</si>
  <si>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</si>
  <si>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</si>
  <si>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</si>
  <si>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</si>
  <si>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</si>
  <si>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</si>
  <si>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</si>
  <si>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</si>
  <si>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</si>
  <si>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</si>
  <si>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</si>
  <si>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</si>
  <si>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</si>
  <si>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</si>
  <si>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</si>
  <si>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</si>
  <si>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</si>
  <si>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</si>
  <si>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</si>
  <si>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</si>
  <si>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</si>
  <si>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</si>
  <si>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</si>
  <si>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</si>
  <si>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</si>
  <si>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</si>
  <si>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</si>
  <si>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</si>
  <si>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</si>
  <si>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</si>
  <si>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</si>
  <si>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</si>
  <si>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</si>
  <si>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</si>
  <si>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</si>
  <si>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</si>
  <si>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</si>
  <si>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</si>
  <si>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</si>
  <si>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</si>
  <si>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</si>
  <si>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</si>
  <si>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</si>
  <si>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</si>
  <si>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</si>
  <si>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</si>
  <si>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</si>
  <si>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</si>
  <si>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</si>
  <si>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</si>
  <si>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</si>
  <si>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</si>
  <si>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</si>
  <si>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</si>
  <si>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</si>
  <si>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</si>
  <si>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</si>
  <si>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</si>
  <si>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</si>
  <si>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</si>
  <si>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</si>
  <si>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</si>
  <si>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</si>
  <si>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</si>
  <si>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</si>
  <si>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</si>
  <si>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</si>
  <si>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</si>
  <si>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</si>
  <si>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</si>
  <si>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</si>
  <si>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</si>
  <si>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</si>
  <si>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</si>
  <si>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</si>
  <si>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</si>
  <si>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</si>
  <si>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</si>
  <si>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</si>
  <si>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</si>
  <si>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</si>
  <si>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</si>
  <si>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</si>
  <si>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</si>
  <si>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</si>
  <si>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</si>
  <si>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</si>
  <si>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</si>
  <si>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</si>
  <si>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</si>
  <si>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</si>
  <si>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</si>
  <si>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</si>
  <si>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</si>
  <si>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</si>
  <si>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</si>
  <si>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</si>
  <si>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</si>
  <si>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</si>
  <si>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</si>
  <si>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</si>
  <si>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</si>
  <si>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</si>
  <si>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</si>
  <si>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</si>
  <si>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</si>
  <si>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</si>
  <si>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</si>
  <si>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</si>
  <si>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</si>
  <si>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</si>
  <si>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</si>
  <si>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</si>
  <si>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</si>
  <si>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</si>
  <si>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</si>
  <si>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</si>
  <si>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</si>
  <si>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</si>
  <si>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</si>
  <si>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</si>
  <si>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</si>
  <si>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</si>
  <si>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</si>
  <si>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</si>
  <si>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</si>
  <si>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</si>
  <si>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</si>
  <si>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</si>
  <si>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</si>
  <si>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</si>
  <si>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</si>
  <si>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</si>
  <si>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</si>
  <si>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</si>
  <si>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</si>
  <si>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</si>
  <si>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</si>
  <si>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</si>
  <si>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</si>
  <si>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</si>
  <si>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</si>
  <si>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</si>
  <si>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</si>
  <si>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</si>
  <si>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</si>
  <si>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</si>
  <si>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</si>
  <si>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</si>
  <si>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</si>
  <si>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</si>
  <si>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</si>
  <si>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</si>
  <si>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</si>
  <si>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</si>
  <si>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</si>
  <si>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</si>
  <si>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</si>
  <si>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</si>
  <si>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</si>
  <si>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</si>
  <si>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</si>
  <si>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</si>
  <si>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</si>
  <si>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</si>
  <si>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</si>
  <si>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</si>
  <si>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</si>
  <si>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</si>
  <si>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</si>
  <si>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</si>
  <si>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</si>
  <si>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</si>
  <si>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</si>
  <si>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</si>
  <si>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</si>
  <si>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</si>
  <si>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</si>
  <si>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</si>
  <si>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</si>
  <si>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</si>
  <si>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</si>
  <si>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</si>
  <si>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</si>
  <si>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</si>
  <si>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</si>
  <si>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</si>
  <si>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</si>
  <si>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</si>
  <si>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</si>
  <si>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</si>
  <si>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</si>
  <si>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</si>
  <si>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</si>
  <si>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</si>
  <si>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</si>
  <si>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</si>
  <si>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</si>
  <si>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</si>
  <si>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</si>
  <si>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</si>
  <si>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</si>
  <si>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</si>
  <si>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</si>
  <si>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</si>
  <si>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</si>
  <si>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</si>
  <si>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</si>
  <si>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</si>
  <si>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</si>
  <si>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</si>
  <si>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</si>
  <si>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</si>
  <si>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</si>
  <si>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</si>
  <si>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</si>
  <si>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</si>
  <si>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</si>
  <si>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</si>
  <si>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</si>
  <si>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</si>
  <si>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</si>
  <si>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</si>
  <si>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</si>
  <si>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</si>
  <si>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</si>
  <si>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</si>
  <si>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</si>
  <si>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</si>
  <si>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</si>
  <si>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</si>
  <si>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</si>
  <si>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</si>
  <si>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</si>
  <si>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</si>
  <si>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</si>
  <si>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</si>
  <si>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</si>
  <si>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</si>
  <si>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</si>
  <si>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</si>
  <si>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</si>
  <si>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</si>
  <si>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</si>
  <si>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</si>
  <si>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</si>
  <si>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</si>
  <si>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</si>
  <si>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</si>
  <si>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</si>
  <si>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</si>
  <si>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</si>
  <si>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</si>
  <si>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</si>
  <si>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</si>
  <si>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</si>
  <si>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</si>
  <si>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</si>
  <si>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</si>
  <si>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</si>
  <si>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</si>
  <si>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</si>
  <si>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</si>
  <si>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</si>
  <si>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</si>
  <si>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</si>
  <si>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</si>
  <si>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</si>
  <si>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</si>
  <si>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</si>
  <si>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</si>
  <si>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</si>
  <si>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</si>
  <si>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</si>
  <si>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</si>
  <si>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</si>
  <si>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</si>
  <si>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</si>
  <si>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</si>
  <si>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</si>
  <si>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</si>
  <si>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</si>
  <si>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</si>
  <si>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</si>
  <si>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</si>
  <si>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</si>
  <si>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</si>
  <si>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</si>
  <si>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</si>
  <si>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</si>
  <si>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</si>
  <si>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</si>
  <si>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</si>
  <si>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</si>
  <si>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</si>
  <si>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</si>
  <si>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</si>
  <si>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</si>
  <si>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</si>
  <si>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</si>
  <si>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</si>
  <si>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</si>
  <si>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</si>
  <si>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</si>
  <si>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</si>
  <si>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</si>
  <si>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</si>
  <si>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</si>
  <si>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</si>
  <si>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</si>
  <si>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</si>
  <si>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</si>
  <si>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</si>
  <si>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</si>
  <si>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</si>
  <si>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</si>
  <si>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</si>
  <si>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</si>
  <si>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</si>
  <si>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</si>
  <si>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</si>
  <si>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</si>
  <si>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</si>
  <si>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</si>
  <si>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</si>
  <si>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</si>
  <si>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</si>
  <si>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</si>
  <si>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</si>
  <si>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</si>
  <si>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</si>
  <si>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</si>
  <si>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</si>
  <si>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</si>
  <si>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</si>
  <si>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</si>
  <si>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</si>
  <si>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</si>
  <si>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</si>
  <si>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</si>
  <si>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</si>
  <si>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>Ordenador del Gasto</t>
  </si>
  <si>
    <t>O2110103190</t>
  </si>
  <si>
    <t xml:space="preserve">Apoyo de sostenimiento prácticas laborales </t>
  </si>
  <si>
    <t>O2120201002082824401</t>
  </si>
  <si>
    <t>Guantes plásticos desechables</t>
  </si>
  <si>
    <t>O2120201003063699060</t>
  </si>
  <si>
    <t>Cartuchos plásticos para impresoras de computador</t>
  </si>
  <si>
    <t>O212020200701030371332</t>
  </si>
  <si>
    <t>Servicios de seguros sociales de riesgos laborales</t>
  </si>
  <si>
    <t xml:space="preserve">O2180151  </t>
  </si>
  <si>
    <t>Impuesto sobre vehículos automotores</t>
  </si>
  <si>
    <t>O2120201003043466401</t>
  </si>
  <si>
    <t>Desinfectantes</t>
  </si>
  <si>
    <t>O21202020060464241</t>
  </si>
  <si>
    <t>Servicios de transporte aéreo de pasajeros, excepto los servicios de aerotaxi</t>
  </si>
  <si>
    <t xml:space="preserve">O21202020070373311 </t>
  </si>
  <si>
    <t>Derechos de uso de programas informáticos</t>
  </si>
  <si>
    <t>Otros servicios de la administración pública n.c.p.</t>
  </si>
  <si>
    <t>O21202020090191119</t>
  </si>
  <si>
    <t>Viáticos de los funcionarios en comisión</t>
  </si>
  <si>
    <t>O2120202010</t>
  </si>
  <si>
    <t>RUBBY ESPERANZA CORREA MORENO</t>
  </si>
  <si>
    <t>Profesional Especializado 222-10 - Presupuesto</t>
  </si>
  <si>
    <t>Gerente Financiera ( E ) Codigo 039 - Grado 01</t>
  </si>
  <si>
    <t>Consolido: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</si>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</sst>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0_-;#,##0\-;&quot; &quot;"/>
    <numFmt numFmtId="165" formatCode="#,##0.00_-;#,##0.00\-;&quot; 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9" fillId="0" borderId="0"/>
    <xf numFmtId="0" fontId="10" fillId="3" borderId="0" applyNumberFormat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1" fontId="0" fillId="0" borderId="0" xfId="0" applyNumberFormat="1"/>
    <xf numFmtId="1" fontId="2" fillId="0" borderId="0" xfId="0" applyNumberFormat="1" applyFont="1"/>
    <xf numFmtId="164" fontId="9" fillId="2" borderId="0" xfId="2" applyNumberFormat="1" applyFill="1"/>
    <xf numFmtId="165" fontId="9" fillId="2" borderId="0" xfId="2" applyNumberFormat="1" applyFill="1"/>
    <xf numFmtId="164" fontId="10" fillId="3" borderId="0" xfId="3" applyNumberFormat="1" applyBorder="1"/>
    <xf numFmtId="0" fontId="9" fillId="0" borderId="0" xfId="2"/>
    <xf numFmtId="4" fontId="0" fillId="0" borderId="0" xfId="0" applyNumberFormat="1"/>
    <xf numFmtId="0" fontId="0" fillId="2" borderId="0" xfId="0" applyFill="1"/>
    <xf numFmtId="43" fontId="4" fillId="0" borderId="22" xfId="0" applyNumberFormat="1" applyFont="1" applyBorder="1" applyAlignment="1">
      <alignment vertical="center" wrapText="1"/>
    </xf>
    <xf numFmtId="0" fontId="2" fillId="2" borderId="0" xfId="0" applyFont="1" applyFill="1"/>
    <xf numFmtId="0" fontId="8" fillId="0" borderId="0" xfId="0" applyFont="1" applyAlignment="1">
      <alignment horizontal="center" vertical="top" wrapText="1"/>
    </xf>
    <xf numFmtId="0" fontId="8" fillId="0" borderId="0" xfId="0" applyFont="1" applyAlignment="1"/>
    <xf numFmtId="0" fontId="0" fillId="0" borderId="0" xfId="0" applyAlignment="1">
      <alignment vertical="top"/>
    </xf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11" fillId="0" borderId="0" xfId="0" applyFont="1" applyBorder="1"/>
    <xf numFmtId="0" fontId="0" fillId="0" borderId="0" xfId="0" applyBorder="1"/>
  </cellXfs>
  <cellStyles count="6">
    <cellStyle name="Bueno" xfId="3" builtinId="26"/>
    <cellStyle name="Millares [0]" xfId="1" builtinId="6"/>
    <cellStyle name="Millares [0] 2" xfId="4"/>
    <cellStyle name="Moneda [0] 2" xfId="5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43"/>
  <sheetViews>
    <sheetView tabSelected="1" zoomScaleNormal="100" zoomScaleSheetLayoutView="100" workbookViewId="0">
      <selection sqref="A1:N1"/>
    </sheetView>
  </sheetViews>
  <sheetFormatPr baseColWidth="10" defaultRowHeight="15" x14ac:dyDescent="0.25"/>
  <cols>
    <col min="1" max="1" width="24.140625" customWidth="1"/>
    <col min="2" max="2" width="65.28515625" customWidth="1"/>
    <col min="3" max="3" width="16.42578125" customWidth="1"/>
    <col min="4" max="5" width="15.28515625" bestFit="1" customWidth="1"/>
    <col min="6" max="6" width="16.5703125" customWidth="1"/>
    <col min="7" max="7" width="10.140625" customWidth="1"/>
    <col min="8" max="8" width="16.42578125" customWidth="1"/>
    <col min="9" max="9" width="17.140625" customWidth="1"/>
    <col min="10" max="10" width="17.5703125" customWidth="1"/>
    <col min="11" max="11" width="7.7109375" customWidth="1"/>
    <col min="12" max="12" width="16.7109375" customWidth="1"/>
    <col min="13" max="13" width="17.140625" customWidth="1"/>
    <col min="14" max="14" width="9.28515625" customWidth="1"/>
    <col min="15" max="15" width="17.42578125" bestFit="1" customWidth="1"/>
    <col min="16" max="16" width="14.42578125" bestFit="1" customWidth="1"/>
    <col min="18" max="19" width="11.42578125" style="12"/>
  </cols>
  <sheetData>
    <row r="1" spans="1:17" customFormat="1" ht="1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7" customFormat="1" ht="15" customHeight="1" x14ac:dyDescent="0.25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7" customFormat="1" ht="15" customHeight="1" x14ac:dyDescent="0.25">
      <c r="A3" s="41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1:17" customFormat="1" ht="15" customHeight="1" x14ac:dyDescent="0.25">
      <c r="A4" s="41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7" customFormat="1" ht="15" customHeight="1" x14ac:dyDescent="0.25">
      <c r="A5" s="1" t="s">
        <v>4</v>
      </c>
      <c r="B5" s="44" t="s">
        <v>5</v>
      </c>
      <c r="C5" s="44"/>
      <c r="D5" s="44"/>
      <c r="E5" s="44"/>
      <c r="F5" s="44"/>
      <c r="G5" s="44"/>
      <c r="H5" s="44"/>
      <c r="I5" s="44"/>
      <c r="J5" s="44"/>
      <c r="K5" s="45" t="s">
        <v>6</v>
      </c>
      <c r="L5" s="45"/>
      <c r="M5" s="46">
        <v>2022</v>
      </c>
      <c r="N5" s="47"/>
    </row>
    <row r="6" spans="1:17" customFormat="1" ht="15" customHeight="1" x14ac:dyDescent="0.25">
      <c r="A6" s="2" t="s">
        <v>7</v>
      </c>
      <c r="B6" s="50" t="s">
        <v>8</v>
      </c>
      <c r="C6" s="50"/>
      <c r="D6" s="50"/>
      <c r="E6" s="50"/>
      <c r="F6" s="50"/>
      <c r="G6" s="50"/>
      <c r="H6" s="50"/>
      <c r="I6" s="51"/>
      <c r="J6" s="51"/>
      <c r="K6" s="52" t="s">
        <v>9</v>
      </c>
      <c r="L6" s="52"/>
      <c r="M6" s="53" t="s">
        <v>512</v>
      </c>
      <c r="N6" s="54"/>
      <c r="O6" s="18"/>
    </row>
    <row r="7" spans="1:17" customFormat="1" ht="15" customHeight="1" x14ac:dyDescent="0.25">
      <c r="A7" s="27" t="s">
        <v>10</v>
      </c>
      <c r="B7" s="28"/>
      <c r="C7" s="29" t="s">
        <v>11</v>
      </c>
      <c r="D7" s="30"/>
      <c r="E7" s="30"/>
      <c r="F7" s="30"/>
      <c r="G7" s="30"/>
      <c r="H7" s="30"/>
      <c r="I7" s="31" t="s">
        <v>12</v>
      </c>
      <c r="J7" s="31"/>
      <c r="K7" s="31"/>
      <c r="L7" s="31" t="s">
        <v>13</v>
      </c>
      <c r="M7" s="31"/>
      <c r="N7" s="31"/>
    </row>
    <row r="8" spans="1:17" customFormat="1" ht="18" customHeight="1" x14ac:dyDescent="0.25">
      <c r="A8" s="48" t="s">
        <v>14</v>
      </c>
      <c r="B8" s="35" t="s">
        <v>15</v>
      </c>
      <c r="C8" s="35" t="s">
        <v>16</v>
      </c>
      <c r="D8" s="29" t="s">
        <v>17</v>
      </c>
      <c r="E8" s="28"/>
      <c r="F8" s="35" t="s">
        <v>18</v>
      </c>
      <c r="G8" s="35" t="s">
        <v>19</v>
      </c>
      <c r="H8" s="33" t="s">
        <v>20</v>
      </c>
      <c r="I8" s="31" t="s">
        <v>21</v>
      </c>
      <c r="J8" s="31" t="s">
        <v>22</v>
      </c>
      <c r="K8" s="31" t="s">
        <v>23</v>
      </c>
      <c r="L8" s="31" t="s">
        <v>21</v>
      </c>
      <c r="M8" s="31" t="s">
        <v>22</v>
      </c>
      <c r="N8" s="31" t="s">
        <v>24</v>
      </c>
    </row>
    <row r="9" spans="1:17" customFormat="1" ht="21" customHeight="1" x14ac:dyDescent="0.25">
      <c r="A9" s="49"/>
      <c r="B9" s="36"/>
      <c r="C9" s="36"/>
      <c r="D9" s="3" t="s">
        <v>21</v>
      </c>
      <c r="E9" s="3" t="s">
        <v>25</v>
      </c>
      <c r="F9" s="36"/>
      <c r="G9" s="36"/>
      <c r="H9" s="34"/>
      <c r="I9" s="31"/>
      <c r="J9" s="31"/>
      <c r="K9" s="31"/>
      <c r="L9" s="31"/>
      <c r="M9" s="31"/>
      <c r="N9" s="31"/>
    </row>
    <row r="10" spans="1:17" s="7" customFormat="1" x14ac:dyDescent="0.25">
      <c r="A10" s="4" t="s">
        <v>26</v>
      </c>
      <c r="B10" s="5" t="s">
        <v>27</v>
      </c>
      <c r="C10" s="6">
        <f>+C11+C241</f>
        <v>120262289000</v>
      </c>
      <c r="D10" s="6">
        <f>+D11+D241</f>
        <v>1363230876</v>
      </c>
      <c r="E10" s="6">
        <f>+E11+E241</f>
        <v>1863230876</v>
      </c>
      <c r="F10" s="6">
        <f>+F11+F241</f>
        <v>122125519876</v>
      </c>
      <c r="G10" s="6">
        <f>+G11+G241</f>
        <v>0</v>
      </c>
      <c r="H10" s="6">
        <f>+H11+H241</f>
        <v>122125519876</v>
      </c>
      <c r="I10" s="6">
        <f>+I11+I241</f>
        <v>12607305871</v>
      </c>
      <c r="J10" s="6">
        <f>+J11+J241</f>
        <v>119303762803</v>
      </c>
      <c r="K10" s="6">
        <f>+J10/H10*100</f>
        <v>97.689461567193263</v>
      </c>
      <c r="L10" s="6">
        <f>+L11+L241</f>
        <v>24133610876</v>
      </c>
      <c r="M10" s="6">
        <f>+M11+M241</f>
        <v>106077541655</v>
      </c>
      <c r="N10" s="6">
        <f>M10/H10*100</f>
        <v>86.859439175944303</v>
      </c>
    </row>
    <row r="11" spans="1:17" s="7" customFormat="1" x14ac:dyDescent="0.25">
      <c r="A11" s="4" t="s">
        <v>28</v>
      </c>
      <c r="B11" s="5" t="s">
        <v>29</v>
      </c>
      <c r="C11" s="6">
        <f>+C12+C52+C236</f>
        <v>21296583000</v>
      </c>
      <c r="D11" s="6">
        <f>+D12+D52+D236</f>
        <v>0</v>
      </c>
      <c r="E11" s="6">
        <f>+E12+E52+E236</f>
        <v>0</v>
      </c>
      <c r="F11" s="6">
        <f>+F12+F52+F236</f>
        <v>21296583000</v>
      </c>
      <c r="G11" s="6">
        <f>+G12+G52+G236</f>
        <v>0</v>
      </c>
      <c r="H11" s="6">
        <f>+H12+H52+H236</f>
        <v>21296583000</v>
      </c>
      <c r="I11" s="6">
        <f>+I12+I52+I236</f>
        <v>5939304696</v>
      </c>
      <c r="J11" s="6">
        <f>+J12+J52+J236</f>
        <v>19330535881</v>
      </c>
      <c r="K11" s="6">
        <f>+J11/H11*100</f>
        <v>90.768250855078492</v>
      </c>
      <c r="L11" s="6">
        <f>+L12+L52+L236</f>
        <v>6196816650</v>
      </c>
      <c r="M11" s="6">
        <f>+M12+M52+M236</f>
        <v>18558514165</v>
      </c>
      <c r="N11" s="6">
        <f>M11/H11*100</f>
        <v>87.143154209292646</v>
      </c>
      <c r="O11" s="8"/>
      <c r="P11" s="17"/>
    </row>
    <row r="12" spans="1:17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>+D13</f>
        <v>0</v>
      </c>
      <c r="E12" s="6">
        <f>+E13</f>
        <v>-2719315540</v>
      </c>
      <c r="F12" s="6">
        <f>+F13</f>
        <v>16480047460</v>
      </c>
      <c r="G12" s="6">
        <f>+G13</f>
        <v>0</v>
      </c>
      <c r="H12" s="6">
        <f>+H13</f>
        <v>16480047460</v>
      </c>
      <c r="I12" s="6">
        <f>+I13</f>
        <v>3614387995</v>
      </c>
      <c r="J12" s="6">
        <f>+J13</f>
        <v>14534361138</v>
      </c>
      <c r="K12" s="6">
        <f>+J12/H12*100</f>
        <v>88.193684959205825</v>
      </c>
      <c r="L12" s="6">
        <f>+L13</f>
        <v>3614387995</v>
      </c>
      <c r="M12" s="6">
        <f>+M13</f>
        <v>14534361138</v>
      </c>
      <c r="N12" s="6">
        <f>M12/H12*100</f>
        <v>88.193684959205825</v>
      </c>
      <c r="P12" s="17"/>
    </row>
    <row r="13" spans="1:17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>+D14+D30+D45</f>
        <v>0</v>
      </c>
      <c r="E13" s="6">
        <f>+E14+E30+E45</f>
        <v>-2719315540</v>
      </c>
      <c r="F13" s="6">
        <f>+F14+F30+F45</f>
        <v>16480047460</v>
      </c>
      <c r="G13" s="6">
        <f>+G14+G30+G45</f>
        <v>0</v>
      </c>
      <c r="H13" s="6">
        <f>+H14+H30+H45</f>
        <v>16480047460</v>
      </c>
      <c r="I13" s="6">
        <f>+I14+I30+I45</f>
        <v>3614387995</v>
      </c>
      <c r="J13" s="6">
        <f>+J14+J30+J45</f>
        <v>14534361138</v>
      </c>
      <c r="K13" s="6">
        <f>+J13/H13*100</f>
        <v>88.193684959205825</v>
      </c>
      <c r="L13" s="6">
        <f>+L14+L30+L45</f>
        <v>3614387995</v>
      </c>
      <c r="M13" s="6">
        <f>+M14+M30+M45</f>
        <v>14534361138</v>
      </c>
      <c r="N13" s="6">
        <f>M13/H13*100</f>
        <v>88.193684959205825</v>
      </c>
      <c r="P13" s="17"/>
    </row>
    <row r="14" spans="1:17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>+D15+D26</f>
        <v>-876400000</v>
      </c>
      <c r="E14" s="6">
        <f>+E15+E26</f>
        <v>-2857155576</v>
      </c>
      <c r="F14" s="6">
        <f>+F15+F26</f>
        <v>11008841424</v>
      </c>
      <c r="G14" s="6">
        <f>+G15+G26</f>
        <v>0</v>
      </c>
      <c r="H14" s="6">
        <f>+H15+H26</f>
        <v>11008841424</v>
      </c>
      <c r="I14" s="6">
        <f>+I15+I26</f>
        <v>1655319307</v>
      </c>
      <c r="J14" s="6">
        <f>+J15+J26</f>
        <v>9824012246</v>
      </c>
      <c r="K14" s="6">
        <f>+J14/H14*100</f>
        <v>89.237476203290626</v>
      </c>
      <c r="L14" s="6">
        <f>+L15+L26</f>
        <v>1655319307</v>
      </c>
      <c r="M14" s="6">
        <f>+M15+M26</f>
        <v>9824012246</v>
      </c>
      <c r="N14" s="6">
        <f>M14/H14*100</f>
        <v>89.237476203290626</v>
      </c>
      <c r="P14" s="17"/>
    </row>
    <row r="15" spans="1:17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-658900000</v>
      </c>
      <c r="E15" s="6">
        <f>+SUM(E16:E21,E22,E25)</f>
        <v>-2189737906</v>
      </c>
      <c r="F15" s="6">
        <f>+SUM(F16:F21,F22,F25)</f>
        <v>9914381094</v>
      </c>
      <c r="G15" s="6">
        <f>+SUM(G16:G21,G22,G25)</f>
        <v>0</v>
      </c>
      <c r="H15" s="6">
        <f>+SUM(H16:H21,H22,H25)</f>
        <v>9914381094</v>
      </c>
      <c r="I15" s="6">
        <f>+SUM(I16:I21,I22,I25)</f>
        <v>1630503276</v>
      </c>
      <c r="J15" s="6">
        <f>+SUM(J16:J21,J22,J25)</f>
        <v>8773892962</v>
      </c>
      <c r="K15" s="6">
        <f>+J15/H15*100</f>
        <v>88.49662806798699</v>
      </c>
      <c r="L15" s="6">
        <f>+SUM(L16:L21,L22,L25)</f>
        <v>1630503276</v>
      </c>
      <c r="M15" s="6">
        <f>+SUM(M16:M21,M22,M25)</f>
        <v>8773892962</v>
      </c>
      <c r="N15" s="6">
        <f>M15/H15*100</f>
        <v>88.49662806798699</v>
      </c>
      <c r="P15" s="17"/>
    </row>
    <row r="16" spans="1:17" customFormat="1" x14ac:dyDescent="0.25">
      <c r="A16" s="9" t="s">
        <v>38</v>
      </c>
      <c r="B16" s="10" t="s">
        <v>39</v>
      </c>
      <c r="C16" s="11">
        <v>7756652000</v>
      </c>
      <c r="D16" s="11">
        <v>-486000000</v>
      </c>
      <c r="E16" s="11">
        <v>-1039654567</v>
      </c>
      <c r="F16" s="11">
        <f>+C16+E16</f>
        <v>6716997433</v>
      </c>
      <c r="G16" s="11">
        <v>0</v>
      </c>
      <c r="H16" s="11">
        <f>+C16+E16</f>
        <v>6716997433</v>
      </c>
      <c r="I16" s="11">
        <v>641093669</v>
      </c>
      <c r="J16" s="11">
        <v>6177365472</v>
      </c>
      <c r="K16" s="11">
        <f>+J16/H16*100</f>
        <v>91.966172886283431</v>
      </c>
      <c r="L16" s="11">
        <v>641093669</v>
      </c>
      <c r="M16" s="11">
        <v>6177365472</v>
      </c>
      <c r="N16" s="11">
        <f>M16/H16*100</f>
        <v>91.966172886283431</v>
      </c>
      <c r="P16" s="17"/>
      <c r="Q16" s="12"/>
    </row>
    <row r="17" spans="1:18" customFormat="1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f>+C17+E17</f>
        <v>148677000</v>
      </c>
      <c r="G17" s="11">
        <v>0</v>
      </c>
      <c r="H17" s="11">
        <f>+C17+E17</f>
        <v>148677000</v>
      </c>
      <c r="I17" s="11">
        <v>0</v>
      </c>
      <c r="J17" s="11">
        <v>0</v>
      </c>
      <c r="K17" s="11">
        <f>+J17/H17*100</f>
        <v>0</v>
      </c>
      <c r="L17" s="11">
        <v>0</v>
      </c>
      <c r="M17" s="11">
        <v>0</v>
      </c>
      <c r="N17" s="11">
        <f>M17/H17*100</f>
        <v>0</v>
      </c>
      <c r="P17" s="17"/>
      <c r="Q17" s="12"/>
    </row>
    <row r="18" spans="1:18" customFormat="1" x14ac:dyDescent="0.25">
      <c r="A18" s="9" t="s">
        <v>42</v>
      </c>
      <c r="B18" s="10" t="s">
        <v>43</v>
      </c>
      <c r="C18" s="11">
        <v>381025000</v>
      </c>
      <c r="D18" s="11">
        <v>0</v>
      </c>
      <c r="E18" s="11">
        <v>-54523774</v>
      </c>
      <c r="F18" s="11">
        <f>+C18+E18</f>
        <v>326501226</v>
      </c>
      <c r="G18" s="11">
        <v>0</v>
      </c>
      <c r="H18" s="11">
        <f>+C18+E18</f>
        <v>326501226</v>
      </c>
      <c r="I18" s="11">
        <v>45694045</v>
      </c>
      <c r="J18" s="11">
        <v>304549884</v>
      </c>
      <c r="K18" s="11">
        <f>+J18/H18*100</f>
        <v>93.276796455275786</v>
      </c>
      <c r="L18" s="11">
        <v>45694045</v>
      </c>
      <c r="M18" s="11">
        <v>304549884</v>
      </c>
      <c r="N18" s="11">
        <f>M18/H18*100</f>
        <v>93.276796455275786</v>
      </c>
      <c r="P18" s="17"/>
      <c r="Q18" s="12"/>
    </row>
    <row r="19" spans="1:18" customFormat="1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f>+C19+E19</f>
        <v>43212000</v>
      </c>
      <c r="G19" s="11">
        <v>0</v>
      </c>
      <c r="H19" s="11">
        <f>+C19+E19</f>
        <v>43212000</v>
      </c>
      <c r="I19" s="11">
        <v>2771736</v>
      </c>
      <c r="J19" s="11">
        <v>33698767</v>
      </c>
      <c r="K19" s="11">
        <f>+J19/H19*100</f>
        <v>77.984742664074787</v>
      </c>
      <c r="L19" s="11">
        <v>2771736</v>
      </c>
      <c r="M19" s="11">
        <v>33698767</v>
      </c>
      <c r="N19" s="11">
        <f>M19/H19*100</f>
        <v>77.984742664074787</v>
      </c>
      <c r="P19" s="17"/>
      <c r="Q19" s="12"/>
    </row>
    <row r="20" spans="1:18" customFormat="1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f>+C20+E20</f>
        <v>69576000</v>
      </c>
      <c r="G20" s="11">
        <v>0</v>
      </c>
      <c r="H20" s="11">
        <f>+C20+E20</f>
        <v>69576000</v>
      </c>
      <c r="I20" s="11">
        <v>4464254</v>
      </c>
      <c r="J20" s="11">
        <v>58601432</v>
      </c>
      <c r="K20" s="11">
        <f>+J20/H20*100</f>
        <v>84.226503391974234</v>
      </c>
      <c r="L20" s="11">
        <v>4464254</v>
      </c>
      <c r="M20" s="11">
        <v>58601432</v>
      </c>
      <c r="N20" s="11">
        <f>M20/H20*100</f>
        <v>84.226503391974234</v>
      </c>
      <c r="P20" s="17"/>
      <c r="Q20" s="12"/>
    </row>
    <row r="21" spans="1:18" customFormat="1" x14ac:dyDescent="0.25">
      <c r="A21" s="9" t="s">
        <v>48</v>
      </c>
      <c r="B21" s="10" t="s">
        <v>49</v>
      </c>
      <c r="C21" s="11">
        <v>301303000</v>
      </c>
      <c r="D21" s="11">
        <v>10000000</v>
      </c>
      <c r="E21" s="11">
        <v>-65907588</v>
      </c>
      <c r="F21" s="11">
        <f>+C21+E21</f>
        <v>235395412</v>
      </c>
      <c r="G21" s="11">
        <v>0</v>
      </c>
      <c r="H21" s="11">
        <f>+C21+E21</f>
        <v>235395412</v>
      </c>
      <c r="I21" s="11">
        <v>14843469</v>
      </c>
      <c r="J21" s="11">
        <v>189317522</v>
      </c>
      <c r="K21" s="11">
        <f>+J21/H21*100</f>
        <v>80.425323667735711</v>
      </c>
      <c r="L21" s="11">
        <v>14843469</v>
      </c>
      <c r="M21" s="11">
        <v>189317522</v>
      </c>
      <c r="N21" s="11">
        <f>M21/H21*100</f>
        <v>80.425323667735711</v>
      </c>
      <c r="P21" s="17"/>
      <c r="Q21" s="12"/>
    </row>
    <row r="22" spans="1:18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>+D23+D24</f>
        <v>-45900000</v>
      </c>
      <c r="E22" s="6">
        <f>+E23+E24</f>
        <v>-577658903</v>
      </c>
      <c r="F22" s="6">
        <f>+F23+F24</f>
        <v>1300713097</v>
      </c>
      <c r="G22" s="6">
        <f>+G23+G24</f>
        <v>0</v>
      </c>
      <c r="H22" s="6">
        <f>+H23+H24</f>
        <v>1300713097</v>
      </c>
      <c r="I22" s="6">
        <f>+I23+I24</f>
        <v>822169401</v>
      </c>
      <c r="J22" s="6">
        <f>+J23+J24</f>
        <v>1135449180</v>
      </c>
      <c r="K22" s="6">
        <f>+J22/H22*100</f>
        <v>87.294360502622055</v>
      </c>
      <c r="L22" s="6">
        <f>+L23+L24</f>
        <v>822169401</v>
      </c>
      <c r="M22" s="6">
        <f>+M23+M24</f>
        <v>1135449180</v>
      </c>
      <c r="N22" s="6">
        <f>M22/H22*100</f>
        <v>87.294360502622055</v>
      </c>
      <c r="P22" s="17"/>
      <c r="Q22" s="12"/>
    </row>
    <row r="23" spans="1:18" customFormat="1" x14ac:dyDescent="0.25">
      <c r="A23" s="9" t="s">
        <v>52</v>
      </c>
      <c r="B23" s="10" t="s">
        <v>53</v>
      </c>
      <c r="C23" s="11">
        <v>1275386000</v>
      </c>
      <c r="D23" s="11">
        <v>-50000000</v>
      </c>
      <c r="E23" s="11">
        <v>-398462250</v>
      </c>
      <c r="F23" s="11">
        <f>+C23+E23</f>
        <v>876923750</v>
      </c>
      <c r="G23" s="11">
        <v>0</v>
      </c>
      <c r="H23" s="11">
        <f>+C23+E23</f>
        <v>876923750</v>
      </c>
      <c r="I23" s="11">
        <v>733979633</v>
      </c>
      <c r="J23" s="11">
        <v>764697311</v>
      </c>
      <c r="K23" s="11">
        <f>+J23/H23*100</f>
        <v>87.202258007038807</v>
      </c>
      <c r="L23" s="11">
        <v>733979633</v>
      </c>
      <c r="M23" s="11">
        <v>764697311</v>
      </c>
      <c r="N23" s="11">
        <f>M23/H23*100</f>
        <v>87.202258007038807</v>
      </c>
      <c r="P23" s="17"/>
      <c r="Q23" s="12"/>
    </row>
    <row r="24" spans="1:18" customFormat="1" x14ac:dyDescent="0.25">
      <c r="A24" s="9" t="s">
        <v>54</v>
      </c>
      <c r="B24" s="10" t="s">
        <v>55</v>
      </c>
      <c r="C24" s="11">
        <v>602986000</v>
      </c>
      <c r="D24" s="11">
        <v>4100000</v>
      </c>
      <c r="E24" s="11">
        <v>-179196653</v>
      </c>
      <c r="F24" s="11">
        <f>+C24+E24</f>
        <v>423789347</v>
      </c>
      <c r="G24" s="11">
        <v>0</v>
      </c>
      <c r="H24" s="11">
        <f>+C24+E24</f>
        <v>423789347</v>
      </c>
      <c r="I24" s="11">
        <v>88189768</v>
      </c>
      <c r="J24" s="11">
        <v>370751869</v>
      </c>
      <c r="K24" s="11">
        <f>+J24/H24*100</f>
        <v>87.484943079515403</v>
      </c>
      <c r="L24" s="11">
        <v>88189768</v>
      </c>
      <c r="M24" s="11">
        <v>370751869</v>
      </c>
      <c r="N24" s="11">
        <f>M24/H24*100</f>
        <v>87.484943079515403</v>
      </c>
      <c r="P24" s="17"/>
      <c r="Q24" s="12"/>
    </row>
    <row r="25" spans="1:18" s="7" customFormat="1" x14ac:dyDescent="0.25">
      <c r="A25" s="9" t="s">
        <v>56</v>
      </c>
      <c r="B25" s="10" t="s">
        <v>57</v>
      </c>
      <c r="C25" s="11">
        <v>1525302000</v>
      </c>
      <c r="D25" s="11">
        <v>-137000000</v>
      </c>
      <c r="E25" s="11">
        <v>-451993074</v>
      </c>
      <c r="F25" s="11">
        <f>+C25+E25</f>
        <v>1073308926</v>
      </c>
      <c r="G25" s="11">
        <v>0</v>
      </c>
      <c r="H25" s="11">
        <f>+C25+E25</f>
        <v>1073308926</v>
      </c>
      <c r="I25" s="11">
        <v>99466702</v>
      </c>
      <c r="J25" s="11">
        <v>874910705</v>
      </c>
      <c r="K25" s="11">
        <f>+J25/H25*100</f>
        <v>81.515273357560801</v>
      </c>
      <c r="L25" s="11">
        <v>99466702</v>
      </c>
      <c r="M25" s="11">
        <v>874910705</v>
      </c>
      <c r="N25" s="11">
        <f>M25/H25*100</f>
        <v>81.515273357560801</v>
      </c>
      <c r="P25" s="17"/>
      <c r="Q25" s="13"/>
    </row>
    <row r="26" spans="1:18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>+D27+D28</f>
        <v>-217500000</v>
      </c>
      <c r="E26" s="6">
        <f>+E27+E28</f>
        <v>-667417670</v>
      </c>
      <c r="F26" s="6">
        <f>+F27+F28</f>
        <v>1094460330</v>
      </c>
      <c r="G26" s="6">
        <f>+G27+G28</f>
        <v>0</v>
      </c>
      <c r="H26" s="6">
        <f>+H27+H28</f>
        <v>1094460330</v>
      </c>
      <c r="I26" s="6">
        <f>+I27+I28</f>
        <v>24816031</v>
      </c>
      <c r="J26" s="6">
        <f>+J27+J28</f>
        <v>1050119284</v>
      </c>
      <c r="K26" s="6">
        <f>+J26/H26*100</f>
        <v>95.948592673066543</v>
      </c>
      <c r="L26" s="6">
        <f>+L27+L28</f>
        <v>24816031</v>
      </c>
      <c r="M26" s="6">
        <f>+M27+M28</f>
        <v>1050119284</v>
      </c>
      <c r="N26" s="6">
        <f>M26/H26*100</f>
        <v>95.948592673066543</v>
      </c>
      <c r="P26" s="17"/>
      <c r="Q26" s="13"/>
    </row>
    <row r="27" spans="1:18" customFormat="1" x14ac:dyDescent="0.25">
      <c r="A27" s="9" t="s">
        <v>60</v>
      </c>
      <c r="B27" s="10" t="s">
        <v>61</v>
      </c>
      <c r="C27" s="11">
        <v>1362897000</v>
      </c>
      <c r="D27" s="11">
        <v>-117500000</v>
      </c>
      <c r="E27" s="11">
        <v>-567417670</v>
      </c>
      <c r="F27" s="11">
        <f>+C27+E27</f>
        <v>795479330</v>
      </c>
      <c r="G27" s="11">
        <f>+G28+G29</f>
        <v>0</v>
      </c>
      <c r="H27" s="11">
        <f>+C27+E27</f>
        <v>795479330</v>
      </c>
      <c r="I27" s="11">
        <v>0</v>
      </c>
      <c r="J27" s="11">
        <v>795037224</v>
      </c>
      <c r="K27" s="11">
        <f>+J27/H27*100</f>
        <v>99.944422691661899</v>
      </c>
      <c r="L27" s="11">
        <v>0</v>
      </c>
      <c r="M27" s="11">
        <v>795037224</v>
      </c>
      <c r="N27" s="11">
        <f>M27/H27*100</f>
        <v>99.944422691661899</v>
      </c>
      <c r="P27" s="17"/>
      <c r="Q27" s="12"/>
    </row>
    <row r="28" spans="1:18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>+D29</f>
        <v>-100000000</v>
      </c>
      <c r="E28" s="6">
        <f>+E29</f>
        <v>-100000000</v>
      </c>
      <c r="F28" s="6">
        <f>+F29</f>
        <v>298981000</v>
      </c>
      <c r="G28" s="6">
        <f>+G29</f>
        <v>0</v>
      </c>
      <c r="H28" s="6">
        <f>+H29</f>
        <v>298981000</v>
      </c>
      <c r="I28" s="6">
        <f>+I29</f>
        <v>24816031</v>
      </c>
      <c r="J28" s="6">
        <f>+J29</f>
        <v>255082060</v>
      </c>
      <c r="K28" s="6">
        <f>+J28/H28*100</f>
        <v>85.31714724347033</v>
      </c>
      <c r="L28" s="6">
        <f>+L29</f>
        <v>24816031</v>
      </c>
      <c r="M28" s="6">
        <f>+M29</f>
        <v>255082060</v>
      </c>
      <c r="N28" s="6">
        <f>M28/H28*100</f>
        <v>85.31714724347033</v>
      </c>
      <c r="P28" s="17"/>
      <c r="Q28" s="12"/>
    </row>
    <row r="29" spans="1:18" customFormat="1" x14ac:dyDescent="0.25">
      <c r="A29" s="9" t="s">
        <v>64</v>
      </c>
      <c r="B29" s="10" t="s">
        <v>65</v>
      </c>
      <c r="C29" s="11">
        <v>398981000</v>
      </c>
      <c r="D29" s="11">
        <v>-100000000</v>
      </c>
      <c r="E29" s="11">
        <v>-100000000</v>
      </c>
      <c r="F29" s="11">
        <f>+C29+E29</f>
        <v>298981000</v>
      </c>
      <c r="G29" s="11">
        <f>+G30</f>
        <v>0</v>
      </c>
      <c r="H29" s="11">
        <f>+C29+E29</f>
        <v>298981000</v>
      </c>
      <c r="I29" s="11">
        <v>24816031</v>
      </c>
      <c r="J29" s="11">
        <v>255082060</v>
      </c>
      <c r="K29" s="11">
        <f>+J29/H29*100</f>
        <v>85.31714724347033</v>
      </c>
      <c r="L29" s="11">
        <v>24816031</v>
      </c>
      <c r="M29" s="11">
        <v>255082060</v>
      </c>
      <c r="N29" s="11">
        <f>M29/H29*100</f>
        <v>85.31714724347033</v>
      </c>
      <c r="P29" s="17"/>
      <c r="Q29" s="12"/>
    </row>
    <row r="30" spans="1:18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>+D31+D34+D36+D39+D41+D43+D44</f>
        <v>829000000</v>
      </c>
      <c r="E30" s="6">
        <f>+E31+E34+E36+E39+E41+E43+E44</f>
        <v>-17646710</v>
      </c>
      <c r="F30" s="6">
        <f>+F31+F34+F36+F39+F41+F43+F44</f>
        <v>5059341290</v>
      </c>
      <c r="G30" s="6">
        <f>+G31+G34+G36+G39+G41+G43+G44</f>
        <v>0</v>
      </c>
      <c r="H30" s="6">
        <f>+H31+H34+H36+H39+H41+H43+H44</f>
        <v>5059341290</v>
      </c>
      <c r="I30" s="6">
        <f>+I31+I34+I36+I39+I41+I43+I44</f>
        <v>1850302815</v>
      </c>
      <c r="J30" s="6">
        <f>+J31+J34+J36+J39+J41+J43+J44</f>
        <v>4318900536</v>
      </c>
      <c r="K30" s="6">
        <f>+J30/H30*100</f>
        <v>85.364878319960098</v>
      </c>
      <c r="L30" s="6">
        <f>+L31+L34+L36+L39+L41+L43+L44</f>
        <v>1850302815</v>
      </c>
      <c r="M30" s="6">
        <f>+M31+M34+M36+M39+M41+M43+M44</f>
        <v>4318900536</v>
      </c>
      <c r="N30" s="6">
        <f>M30/H30*100</f>
        <v>85.364878319960098</v>
      </c>
      <c r="P30" s="17"/>
      <c r="Q30" s="17"/>
      <c r="R30" s="17"/>
    </row>
    <row r="31" spans="1:18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>+D32+D33</f>
        <v>21000000</v>
      </c>
      <c r="E31" s="6">
        <f>+E32+E33</f>
        <v>-136693632</v>
      </c>
      <c r="F31" s="6">
        <f>+F32+F33</f>
        <v>1125932368</v>
      </c>
      <c r="G31" s="6">
        <f>+G32+G33</f>
        <v>0</v>
      </c>
      <c r="H31" s="6">
        <f>+H32+H33</f>
        <v>1125932368</v>
      </c>
      <c r="I31" s="6">
        <f>+I32+I33</f>
        <v>85156159</v>
      </c>
      <c r="J31" s="6">
        <f>+J32+J33</f>
        <v>940634649</v>
      </c>
      <c r="K31" s="6">
        <f>+J31/H31*100</f>
        <v>83.542730960906169</v>
      </c>
      <c r="L31" s="6">
        <f>+L32+L33</f>
        <v>85156159</v>
      </c>
      <c r="M31" s="6">
        <f>+M32+M33</f>
        <v>940634649</v>
      </c>
      <c r="N31" s="6">
        <f>M31/H31*100</f>
        <v>83.542730960906169</v>
      </c>
      <c r="P31" s="17"/>
      <c r="Q31" s="17"/>
      <c r="R31" s="17"/>
    </row>
    <row r="32" spans="1:18" customFormat="1" x14ac:dyDescent="0.25">
      <c r="A32" s="9" t="s">
        <v>70</v>
      </c>
      <c r="B32" s="10" t="s">
        <v>71</v>
      </c>
      <c r="C32" s="11">
        <v>629095000</v>
      </c>
      <c r="D32" s="11">
        <v>21000000</v>
      </c>
      <c r="E32" s="11">
        <v>21000000</v>
      </c>
      <c r="F32" s="11">
        <f>+C32+E32</f>
        <v>650095000</v>
      </c>
      <c r="G32" s="11">
        <f>+G33+G34</f>
        <v>0</v>
      </c>
      <c r="H32" s="11">
        <f>+C32+E32</f>
        <v>650095000</v>
      </c>
      <c r="I32" s="11">
        <v>54022700</v>
      </c>
      <c r="J32" s="11">
        <v>629361225</v>
      </c>
      <c r="K32" s="11">
        <f>+J32/H32*100</f>
        <v>96.810654596635885</v>
      </c>
      <c r="L32" s="11">
        <v>54022700</v>
      </c>
      <c r="M32" s="11">
        <v>629361225</v>
      </c>
      <c r="N32" s="11">
        <f>M32/H32*100</f>
        <v>96.810654596635885</v>
      </c>
      <c r="P32" s="17"/>
      <c r="Q32" s="17"/>
      <c r="R32" s="17"/>
    </row>
    <row r="33" spans="1:18" customFormat="1" x14ac:dyDescent="0.25">
      <c r="A33" s="9" t="s">
        <v>72</v>
      </c>
      <c r="B33" s="10" t="s">
        <v>73</v>
      </c>
      <c r="C33" s="11">
        <v>633531000</v>
      </c>
      <c r="D33" s="11">
        <v>0</v>
      </c>
      <c r="E33" s="11">
        <v>-157693632</v>
      </c>
      <c r="F33" s="11">
        <f>+C33+E33</f>
        <v>475837368</v>
      </c>
      <c r="G33" s="11">
        <f>+G34+G35</f>
        <v>0</v>
      </c>
      <c r="H33" s="11">
        <f>+C33+E33</f>
        <v>475837368</v>
      </c>
      <c r="I33" s="11">
        <v>31133459</v>
      </c>
      <c r="J33" s="11">
        <v>311273424</v>
      </c>
      <c r="K33" s="11">
        <f>+J33/H33*100</f>
        <v>65.41592672898274</v>
      </c>
      <c r="L33" s="11">
        <v>31133459</v>
      </c>
      <c r="M33" s="11">
        <v>311273424</v>
      </c>
      <c r="N33" s="11">
        <f>M33/H33*100</f>
        <v>65.41592672898274</v>
      </c>
      <c r="P33" s="17"/>
      <c r="Q33" s="17"/>
      <c r="R33" s="17"/>
    </row>
    <row r="34" spans="1:18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>+D35</f>
        <v>0</v>
      </c>
      <c r="E34" s="6">
        <f>+E35</f>
        <v>-87839594</v>
      </c>
      <c r="F34" s="6">
        <f>+F35</f>
        <v>806524406</v>
      </c>
      <c r="G34" s="6">
        <f>+G35</f>
        <v>0</v>
      </c>
      <c r="H34" s="6">
        <f>+H35</f>
        <v>806524406</v>
      </c>
      <c r="I34" s="6">
        <f>+I35</f>
        <v>59483059</v>
      </c>
      <c r="J34" s="6">
        <f>+J35</f>
        <v>656455449</v>
      </c>
      <c r="K34" s="6">
        <f>+J34/H34*100</f>
        <v>81.393128852197435</v>
      </c>
      <c r="L34" s="6">
        <f>+L35</f>
        <v>59483059</v>
      </c>
      <c r="M34" s="6">
        <f>+M35</f>
        <v>656455449</v>
      </c>
      <c r="N34" s="6">
        <f>M34/H34*100</f>
        <v>81.393128852197435</v>
      </c>
      <c r="P34" s="17"/>
      <c r="Q34" s="17"/>
      <c r="R34" s="17"/>
    </row>
    <row r="35" spans="1:18" customFormat="1" x14ac:dyDescent="0.25">
      <c r="A35" s="9" t="s">
        <v>76</v>
      </c>
      <c r="B35" s="10" t="s">
        <v>77</v>
      </c>
      <c r="C35" s="11">
        <v>894364000</v>
      </c>
      <c r="D35" s="11">
        <v>0</v>
      </c>
      <c r="E35" s="11">
        <v>-87839594</v>
      </c>
      <c r="F35" s="11">
        <f>+C35+E35</f>
        <v>806524406</v>
      </c>
      <c r="G35" s="11">
        <f>+G36</f>
        <v>0</v>
      </c>
      <c r="H35" s="11">
        <f>+C35+E35</f>
        <v>806524406</v>
      </c>
      <c r="I35" s="11">
        <v>59483059</v>
      </c>
      <c r="J35" s="11">
        <v>656455449</v>
      </c>
      <c r="K35" s="11">
        <f>+J35/H35*100</f>
        <v>81.393128852197435</v>
      </c>
      <c r="L35" s="11">
        <v>59483059</v>
      </c>
      <c r="M35" s="11">
        <v>656455449</v>
      </c>
      <c r="N35" s="11">
        <f>M35/H35*100</f>
        <v>81.393128852197435</v>
      </c>
      <c r="P35" s="17"/>
      <c r="Q35" s="17"/>
      <c r="R35" s="17"/>
    </row>
    <row r="36" spans="1:18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>+D37+D38</f>
        <v>808000000</v>
      </c>
      <c r="E36" s="6">
        <f>+E37+E38</f>
        <v>338745986</v>
      </c>
      <c r="F36" s="6">
        <f>+F37+F38</f>
        <v>1981461986</v>
      </c>
      <c r="G36" s="6">
        <f>+G37+G38</f>
        <v>0</v>
      </c>
      <c r="H36" s="6">
        <f>+H37+H38</f>
        <v>1981461986</v>
      </c>
      <c r="I36" s="6">
        <f>+I37+I38</f>
        <v>1611847397</v>
      </c>
      <c r="J36" s="6">
        <f>+J37+J38</f>
        <v>1783717338</v>
      </c>
      <c r="K36" s="6">
        <f>+J36/H36*100</f>
        <v>90.020265369855039</v>
      </c>
      <c r="L36" s="6">
        <f>+L37+L38</f>
        <v>1611847397</v>
      </c>
      <c r="M36" s="6">
        <f>+M37+M38</f>
        <v>1783717338</v>
      </c>
      <c r="N36" s="6">
        <f>M36/H36*100</f>
        <v>90.020265369855039</v>
      </c>
      <c r="P36" s="17"/>
      <c r="Q36" s="17"/>
      <c r="R36" s="17"/>
    </row>
    <row r="37" spans="1:18" customFormat="1" x14ac:dyDescent="0.25">
      <c r="A37" s="9" t="s">
        <v>80</v>
      </c>
      <c r="B37" s="10" t="s">
        <v>81</v>
      </c>
      <c r="C37" s="11">
        <v>656558000</v>
      </c>
      <c r="D37" s="11">
        <v>808000000</v>
      </c>
      <c r="E37" s="11">
        <v>808000000</v>
      </c>
      <c r="F37" s="11">
        <f>+C37+E37</f>
        <v>1464558000</v>
      </c>
      <c r="G37" s="11">
        <f>+G38+G39</f>
        <v>0</v>
      </c>
      <c r="H37" s="11">
        <f>+C37+E37</f>
        <v>1464558000</v>
      </c>
      <c r="I37" s="11">
        <v>1317865332</v>
      </c>
      <c r="J37" s="11">
        <v>1460100695</v>
      </c>
      <c r="K37" s="11">
        <f>+J37/H37*100</f>
        <v>99.695655276199375</v>
      </c>
      <c r="L37" s="11">
        <v>1317865332</v>
      </c>
      <c r="M37" s="11">
        <v>1460100695</v>
      </c>
      <c r="N37" s="11">
        <f>M37/H37*100</f>
        <v>99.695655276199375</v>
      </c>
      <c r="P37" s="17"/>
      <c r="Q37" s="17"/>
      <c r="R37" s="17"/>
    </row>
    <row r="38" spans="1:18" customFormat="1" x14ac:dyDescent="0.25">
      <c r="A38" s="9" t="s">
        <v>82</v>
      </c>
      <c r="B38" s="10" t="s">
        <v>83</v>
      </c>
      <c r="C38" s="11">
        <v>986158000</v>
      </c>
      <c r="D38" s="11">
        <v>0</v>
      </c>
      <c r="E38" s="11">
        <v>-469254014</v>
      </c>
      <c r="F38" s="11">
        <f>+C38+E38</f>
        <v>516903986</v>
      </c>
      <c r="G38" s="11">
        <f>+G39+G40</f>
        <v>0</v>
      </c>
      <c r="H38" s="11">
        <f>+C38+E38</f>
        <v>516903986</v>
      </c>
      <c r="I38" s="11">
        <v>293982065</v>
      </c>
      <c r="J38" s="11">
        <v>323616643</v>
      </c>
      <c r="K38" s="11">
        <f>+J38/H38*100</f>
        <v>62.606722285944997</v>
      </c>
      <c r="L38" s="11">
        <v>293982065</v>
      </c>
      <c r="M38" s="11">
        <v>323616643</v>
      </c>
      <c r="N38" s="11">
        <f>M38/H38*100</f>
        <v>62.606722285944997</v>
      </c>
      <c r="P38" s="17"/>
      <c r="Q38" s="17"/>
      <c r="R38" s="17"/>
    </row>
    <row r="39" spans="1:18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>+D40</f>
        <v>0</v>
      </c>
      <c r="E39" s="6">
        <f>+E40</f>
        <v>-61641464</v>
      </c>
      <c r="F39" s="6">
        <f>+F40</f>
        <v>439596536</v>
      </c>
      <c r="G39" s="6">
        <f>+G40+G41</f>
        <v>0</v>
      </c>
      <c r="H39" s="6">
        <f>+H40</f>
        <v>439596536</v>
      </c>
      <c r="I39" s="6">
        <f>+I40</f>
        <v>37169800</v>
      </c>
      <c r="J39" s="6">
        <f>+J40</f>
        <v>363902000</v>
      </c>
      <c r="K39" s="6">
        <f>+J39/H39*100</f>
        <v>82.780907081579002</v>
      </c>
      <c r="L39" s="6">
        <f>+L40</f>
        <v>37169800</v>
      </c>
      <c r="M39" s="6">
        <f>+M40</f>
        <v>363902000</v>
      </c>
      <c r="N39" s="6">
        <f>M39/H39*100</f>
        <v>82.780907081579002</v>
      </c>
      <c r="P39" s="17"/>
      <c r="Q39" s="17"/>
      <c r="R39" s="17"/>
    </row>
    <row r="40" spans="1:18" customFormat="1" x14ac:dyDescent="0.25">
      <c r="A40" s="9" t="s">
        <v>86</v>
      </c>
      <c r="B40" s="10" t="s">
        <v>87</v>
      </c>
      <c r="C40" s="11">
        <v>501238000</v>
      </c>
      <c r="D40" s="11">
        <v>0</v>
      </c>
      <c r="E40" s="11">
        <v>-61641464</v>
      </c>
      <c r="F40" s="11">
        <f>+C40+E40</f>
        <v>439596536</v>
      </c>
      <c r="G40" s="11">
        <f>+G41+G42</f>
        <v>0</v>
      </c>
      <c r="H40" s="11">
        <f>+C40+E40</f>
        <v>439596536</v>
      </c>
      <c r="I40" s="11">
        <v>37169800</v>
      </c>
      <c r="J40" s="11">
        <v>363902000</v>
      </c>
      <c r="K40" s="11">
        <f>+J40/H40*100</f>
        <v>82.780907081579002</v>
      </c>
      <c r="L40" s="11">
        <v>37169800</v>
      </c>
      <c r="M40" s="11">
        <v>363902000</v>
      </c>
      <c r="N40" s="11">
        <f>M40/H40*100</f>
        <v>82.780907081579002</v>
      </c>
      <c r="P40" s="17"/>
      <c r="Q40" s="17"/>
      <c r="R40" s="17"/>
    </row>
    <row r="41" spans="1:18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>+D42</f>
        <v>0</v>
      </c>
      <c r="E41" s="6">
        <f>+E42</f>
        <v>0</v>
      </c>
      <c r="F41" s="6">
        <f>+F42</f>
        <v>149486000</v>
      </c>
      <c r="G41" s="6">
        <f>+G42+G43</f>
        <v>0</v>
      </c>
      <c r="H41" s="6">
        <f>+H42</f>
        <v>149486000</v>
      </c>
      <c r="I41" s="6">
        <f>+I42</f>
        <v>9825300</v>
      </c>
      <c r="J41" s="6">
        <f>+J42</f>
        <v>118898700</v>
      </c>
      <c r="K41" s="6">
        <f>+J41/H41*100</f>
        <v>79.538351417524041</v>
      </c>
      <c r="L41" s="6">
        <f>+L42</f>
        <v>9825300</v>
      </c>
      <c r="M41" s="6">
        <f>+M42</f>
        <v>118898700</v>
      </c>
      <c r="N41" s="6">
        <f>M41/H41*100</f>
        <v>79.538351417524041</v>
      </c>
      <c r="P41" s="17"/>
      <c r="Q41" s="17"/>
      <c r="R41" s="17"/>
    </row>
    <row r="42" spans="1:18" customFormat="1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f>+C42+E42</f>
        <v>149486000</v>
      </c>
      <c r="G42" s="11">
        <f>+G43+G44</f>
        <v>0</v>
      </c>
      <c r="H42" s="11">
        <f>+C42+E42</f>
        <v>149486000</v>
      </c>
      <c r="I42" s="11">
        <v>9825300</v>
      </c>
      <c r="J42" s="11">
        <v>118898700</v>
      </c>
      <c r="K42" s="11">
        <f>+J42/H42*100</f>
        <v>79.538351417524041</v>
      </c>
      <c r="L42" s="11">
        <v>9825300</v>
      </c>
      <c r="M42" s="11">
        <v>118898700</v>
      </c>
      <c r="N42" s="11">
        <f>M42/H42*100</f>
        <v>79.538351417524041</v>
      </c>
      <c r="P42" s="17"/>
      <c r="Q42" s="17"/>
      <c r="R42" s="17"/>
    </row>
    <row r="43" spans="1:18" customFormat="1" x14ac:dyDescent="0.25">
      <c r="A43" s="9" t="s">
        <v>92</v>
      </c>
      <c r="B43" s="10" t="s">
        <v>93</v>
      </c>
      <c r="C43" s="11">
        <v>375932000</v>
      </c>
      <c r="D43" s="11">
        <v>0</v>
      </c>
      <c r="E43" s="11">
        <v>-38428987</v>
      </c>
      <c r="F43" s="11">
        <f>+C43+E43</f>
        <v>337503013</v>
      </c>
      <c r="G43" s="11">
        <f>+G44+G45</f>
        <v>0</v>
      </c>
      <c r="H43" s="11">
        <f>+C43+E43</f>
        <v>337503013</v>
      </c>
      <c r="I43" s="11">
        <v>28089700</v>
      </c>
      <c r="J43" s="11">
        <v>273143000</v>
      </c>
      <c r="K43" s="11">
        <f>+J43/H43*100</f>
        <v>80.930536759385902</v>
      </c>
      <c r="L43" s="11">
        <v>28089700</v>
      </c>
      <c r="M43" s="11">
        <v>273143000</v>
      </c>
      <c r="N43" s="11">
        <f>M43/H43*100</f>
        <v>80.930536759385902</v>
      </c>
      <c r="P43" s="17"/>
      <c r="Q43" s="17"/>
      <c r="R43" s="17"/>
    </row>
    <row r="44" spans="1:18" customFormat="1" x14ac:dyDescent="0.25">
      <c r="A44" s="9" t="s">
        <v>94</v>
      </c>
      <c r="B44" s="10" t="s">
        <v>95</v>
      </c>
      <c r="C44" s="11">
        <v>250626000</v>
      </c>
      <c r="D44" s="11">
        <v>0</v>
      </c>
      <c r="E44" s="11">
        <v>-31789019</v>
      </c>
      <c r="F44" s="11">
        <f>+C44+E44</f>
        <v>218836981</v>
      </c>
      <c r="G44" s="11">
        <f>+G45+G46</f>
        <v>0</v>
      </c>
      <c r="H44" s="11">
        <f>+C44+E44</f>
        <v>218836981</v>
      </c>
      <c r="I44" s="11">
        <v>18731400</v>
      </c>
      <c r="J44" s="11">
        <v>182149400</v>
      </c>
      <c r="K44" s="11">
        <f>+J44/H44*100</f>
        <v>83.235200544098163</v>
      </c>
      <c r="L44" s="11">
        <v>18731400</v>
      </c>
      <c r="M44" s="11">
        <v>182149400</v>
      </c>
      <c r="N44" s="11">
        <f>M44/H44*100</f>
        <v>83.235200544098163</v>
      </c>
      <c r="P44" s="17"/>
      <c r="Q44" s="17"/>
      <c r="R44" s="17"/>
    </row>
    <row r="45" spans="1:18" s="7" customFormat="1" x14ac:dyDescent="0.25">
      <c r="A45" s="4" t="s">
        <v>96</v>
      </c>
      <c r="B45" s="5" t="s">
        <v>97</v>
      </c>
      <c r="C45" s="6">
        <f>+C46+C49+C50+C51</f>
        <v>256378000</v>
      </c>
      <c r="D45" s="6">
        <f>+D46+D49+D50+D51</f>
        <v>47400000</v>
      </c>
      <c r="E45" s="6">
        <f>+E46+E49+E50+E51</f>
        <v>155486746</v>
      </c>
      <c r="F45" s="6">
        <f>+F46+F49+F50+F51</f>
        <v>411864746</v>
      </c>
      <c r="G45" s="6">
        <f>+G46+G47</f>
        <v>0</v>
      </c>
      <c r="H45" s="6">
        <f>+H46+H49+H50+H51</f>
        <v>411864746</v>
      </c>
      <c r="I45" s="6">
        <f>+I46+I49+I50+I51</f>
        <v>108765873</v>
      </c>
      <c r="J45" s="6">
        <f>+J46+J49+J50+J51</f>
        <v>391448356</v>
      </c>
      <c r="K45" s="6">
        <f>+J45/H45*100</f>
        <v>95.042938197968525</v>
      </c>
      <c r="L45" s="6">
        <f>+L46+L49+L50+L51</f>
        <v>108765873</v>
      </c>
      <c r="M45" s="6">
        <f>+M46+M49+M50+M51</f>
        <v>391448356</v>
      </c>
      <c r="N45" s="6">
        <f>M45/H45*100</f>
        <v>95.042938197968525</v>
      </c>
      <c r="P45" s="17"/>
      <c r="Q45" s="17"/>
      <c r="R45" s="17"/>
    </row>
    <row r="46" spans="1:18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>+D47+D48</f>
        <v>17000000</v>
      </c>
      <c r="E46" s="6">
        <f>+E47+E48</f>
        <v>7886746</v>
      </c>
      <c r="F46" s="6">
        <f>+F47+F48</f>
        <v>133732746</v>
      </c>
      <c r="G46" s="6">
        <f>+G47+G48</f>
        <v>0</v>
      </c>
      <c r="H46" s="6">
        <f>+H47+H48</f>
        <v>133732746</v>
      </c>
      <c r="I46" s="6">
        <f>+I47+I48</f>
        <v>16395366</v>
      </c>
      <c r="J46" s="6">
        <f>+J47+J48</f>
        <v>115268559</v>
      </c>
      <c r="K46" s="6">
        <f>+J46/H46*100</f>
        <v>86.193219273310959</v>
      </c>
      <c r="L46" s="6">
        <f>+L47+L48</f>
        <v>16395366</v>
      </c>
      <c r="M46" s="6">
        <f>+M47+M48</f>
        <v>115268559</v>
      </c>
      <c r="N46" s="6">
        <f>M46/H46*100</f>
        <v>86.193219273310959</v>
      </c>
      <c r="P46" s="17"/>
      <c r="Q46" s="17"/>
      <c r="R46" s="17"/>
    </row>
    <row r="47" spans="1:18" customFormat="1" x14ac:dyDescent="0.25">
      <c r="A47" s="9" t="s">
        <v>99</v>
      </c>
      <c r="B47" s="10" t="s">
        <v>100</v>
      </c>
      <c r="C47" s="11">
        <v>75190000</v>
      </c>
      <c r="D47" s="11">
        <v>17000000</v>
      </c>
      <c r="E47" s="11">
        <v>17000000</v>
      </c>
      <c r="F47" s="11">
        <f>+C47+E47</f>
        <v>92190000</v>
      </c>
      <c r="G47" s="11">
        <f>+G48+G49</f>
        <v>0</v>
      </c>
      <c r="H47" s="11">
        <f>+C47+E47</f>
        <v>92190000</v>
      </c>
      <c r="I47" s="11">
        <v>8397929</v>
      </c>
      <c r="J47" s="11">
        <v>80699433</v>
      </c>
      <c r="K47" s="11">
        <f>+J47/H47*100</f>
        <v>87.53599414253172</v>
      </c>
      <c r="L47" s="11">
        <v>8397929</v>
      </c>
      <c r="M47" s="11">
        <v>80699433</v>
      </c>
      <c r="N47" s="11">
        <f>M47/H47*100</f>
        <v>87.53599414253172</v>
      </c>
      <c r="P47" s="17"/>
      <c r="Q47" s="17"/>
      <c r="R47" s="17"/>
    </row>
    <row r="48" spans="1:18" customFormat="1" x14ac:dyDescent="0.25">
      <c r="A48" s="9" t="s">
        <v>101</v>
      </c>
      <c r="B48" s="10" t="s">
        <v>102</v>
      </c>
      <c r="C48" s="11">
        <v>50656000</v>
      </c>
      <c r="D48" s="11">
        <v>0</v>
      </c>
      <c r="E48" s="11">
        <v>-9113254</v>
      </c>
      <c r="F48" s="11">
        <f>+C48+E48</f>
        <v>41542746</v>
      </c>
      <c r="G48" s="11">
        <f>+G49+G50</f>
        <v>0</v>
      </c>
      <c r="H48" s="11">
        <f>+C48+E48</f>
        <v>41542746</v>
      </c>
      <c r="I48" s="11">
        <v>7997437</v>
      </c>
      <c r="J48" s="11">
        <v>34569126</v>
      </c>
      <c r="K48" s="11">
        <f>+J48/H48*100</f>
        <v>83.213387001427392</v>
      </c>
      <c r="L48" s="11">
        <v>7997437</v>
      </c>
      <c r="M48" s="11">
        <v>34569126</v>
      </c>
      <c r="N48" s="11">
        <f>M48/H48*100</f>
        <v>83.213387001427392</v>
      </c>
      <c r="P48" s="17"/>
      <c r="Q48" s="17"/>
      <c r="R48" s="17"/>
    </row>
    <row r="49" spans="1:18" customFormat="1" x14ac:dyDescent="0.25">
      <c r="A49" s="9" t="s">
        <v>103</v>
      </c>
      <c r="B49" s="10" t="s">
        <v>104</v>
      </c>
      <c r="C49" s="11">
        <v>120626000</v>
      </c>
      <c r="D49" s="11">
        <v>92000000</v>
      </c>
      <c r="E49" s="11">
        <v>147600000</v>
      </c>
      <c r="F49" s="11">
        <f>+C49+E49</f>
        <v>268226000</v>
      </c>
      <c r="G49" s="11">
        <f>+G50+G52</f>
        <v>0</v>
      </c>
      <c r="H49" s="11">
        <f>+C49+E49</f>
        <v>268226000</v>
      </c>
      <c r="I49" s="11">
        <v>91674467</v>
      </c>
      <c r="J49" s="11">
        <v>267854344</v>
      </c>
      <c r="K49" s="11">
        <f>+J49/H49*100</f>
        <v>99.861439234078716</v>
      </c>
      <c r="L49" s="11">
        <v>91674467</v>
      </c>
      <c r="M49" s="11">
        <v>267854344</v>
      </c>
      <c r="N49" s="11">
        <f>M49/H49*100</f>
        <v>99.861439234078716</v>
      </c>
      <c r="P49" s="17"/>
      <c r="Q49" s="17"/>
      <c r="R49" s="17"/>
    </row>
    <row r="50" spans="1:18" customFormat="1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f>+C50+E50</f>
        <v>9906000</v>
      </c>
      <c r="G50" s="11">
        <f>+G52+G53</f>
        <v>0</v>
      </c>
      <c r="H50" s="11">
        <f>+C50+E50</f>
        <v>9906000</v>
      </c>
      <c r="I50" s="11">
        <v>696040</v>
      </c>
      <c r="J50" s="11">
        <v>8325453</v>
      </c>
      <c r="K50" s="11">
        <f>+J50/H50*100</f>
        <v>84.04454875832829</v>
      </c>
      <c r="L50" s="11">
        <v>696040</v>
      </c>
      <c r="M50" s="11">
        <v>8325453</v>
      </c>
      <c r="N50" s="11">
        <f>M50/H50*100</f>
        <v>84.04454875832829</v>
      </c>
      <c r="P50" s="17"/>
      <c r="Q50" s="17"/>
      <c r="R50" s="17"/>
    </row>
    <row r="51" spans="1:18" customFormat="1" x14ac:dyDescent="0.25">
      <c r="A51" s="10" t="s">
        <v>488</v>
      </c>
      <c r="B51" s="10" t="s">
        <v>489</v>
      </c>
      <c r="C51" s="11">
        <v>0</v>
      </c>
      <c r="D51" s="11">
        <v>-61600000</v>
      </c>
      <c r="E51" s="11">
        <v>0</v>
      </c>
      <c r="F51" s="11">
        <f>+C51+E51</f>
        <v>0</v>
      </c>
      <c r="G51" s="11">
        <f>+G53+G54</f>
        <v>0</v>
      </c>
      <c r="H51" s="11">
        <f>+C51+E51</f>
        <v>0</v>
      </c>
      <c r="I51" s="11">
        <v>0</v>
      </c>
      <c r="J51" s="11">
        <v>0</v>
      </c>
      <c r="K51" s="11" t="e">
        <f>+J51/H51*100</f>
        <v>#DIV/0!</v>
      </c>
      <c r="L51" s="11">
        <v>0</v>
      </c>
      <c r="M51" s="11">
        <v>0</v>
      </c>
      <c r="N51" s="11" t="e">
        <f>M51/H51*100</f>
        <v>#DIV/0!</v>
      </c>
      <c r="P51" s="17"/>
      <c r="Q51" s="17"/>
      <c r="R51" s="17"/>
    </row>
    <row r="52" spans="1:18" s="7" customFormat="1" x14ac:dyDescent="0.25">
      <c r="A52" s="4" t="s">
        <v>107</v>
      </c>
      <c r="B52" s="5" t="s">
        <v>108</v>
      </c>
      <c r="C52" s="6">
        <f>+C53+C65</f>
        <v>2025491000</v>
      </c>
      <c r="D52" s="6">
        <f>+D53+D65</f>
        <v>-1563515</v>
      </c>
      <c r="E52" s="6">
        <f>+E53+E65</f>
        <v>2700006079</v>
      </c>
      <c r="F52" s="6">
        <f>+F53+F65</f>
        <v>4725497079</v>
      </c>
      <c r="G52" s="6">
        <f>+G53+G54</f>
        <v>0</v>
      </c>
      <c r="H52" s="6">
        <f>+H53+H65</f>
        <v>4725497079</v>
      </c>
      <c r="I52" s="6">
        <f>+I53+I65</f>
        <v>2275977200</v>
      </c>
      <c r="J52" s="6">
        <f>+J53+J65</f>
        <v>4705577498</v>
      </c>
      <c r="K52" s="6">
        <f>+J52/H52*100</f>
        <v>99.578465912326507</v>
      </c>
      <c r="L52" s="6">
        <f>+L53+L65</f>
        <v>2533489154</v>
      </c>
      <c r="M52" s="6">
        <f>+M53+M65</f>
        <v>3933622782</v>
      </c>
      <c r="N52" s="6">
        <f>M52/H52*100</f>
        <v>83.242518538016427</v>
      </c>
      <c r="P52" s="17"/>
      <c r="Q52" s="17"/>
      <c r="R52" s="17"/>
    </row>
    <row r="53" spans="1:18" s="7" customFormat="1" x14ac:dyDescent="0.25">
      <c r="A53" s="4" t="s">
        <v>109</v>
      </c>
      <c r="B53" s="5" t="s">
        <v>110</v>
      </c>
      <c r="C53" s="6">
        <f>+C54</f>
        <v>65675000</v>
      </c>
      <c r="D53" s="6">
        <f>+D54</f>
        <v>-1124</v>
      </c>
      <c r="E53" s="6">
        <f>+E54</f>
        <v>-7558004</v>
      </c>
      <c r="F53" s="6">
        <f>+F54</f>
        <v>58116996</v>
      </c>
      <c r="G53" s="6">
        <f>+G54+G55</f>
        <v>0</v>
      </c>
      <c r="H53" s="6">
        <f>+H54</f>
        <v>58116996</v>
      </c>
      <c r="I53" s="6">
        <f>+I54</f>
        <v>0</v>
      </c>
      <c r="J53" s="6">
        <f>+J54</f>
        <v>58116996</v>
      </c>
      <c r="K53" s="6">
        <f>+J53/H53*100</f>
        <v>100</v>
      </c>
      <c r="L53" s="6">
        <f>+L54</f>
        <v>0</v>
      </c>
      <c r="M53" s="6">
        <f>+M54</f>
        <v>58116996</v>
      </c>
      <c r="N53" s="6">
        <f>M53/H53*100</f>
        <v>100</v>
      </c>
      <c r="P53" s="17"/>
      <c r="Q53" s="17"/>
      <c r="R53" s="17"/>
    </row>
    <row r="54" spans="1:18" s="7" customFormat="1" x14ac:dyDescent="0.25">
      <c r="A54" s="4" t="s">
        <v>111</v>
      </c>
      <c r="B54" s="5" t="s">
        <v>112</v>
      </c>
      <c r="C54" s="6">
        <f>+C55</f>
        <v>65675000</v>
      </c>
      <c r="D54" s="6">
        <f>+D55</f>
        <v>-1124</v>
      </c>
      <c r="E54" s="6">
        <f>+E55</f>
        <v>-7558004</v>
      </c>
      <c r="F54" s="6">
        <f>+F55</f>
        <v>58116996</v>
      </c>
      <c r="G54" s="6">
        <f>+G55+G56</f>
        <v>0</v>
      </c>
      <c r="H54" s="6">
        <f>+H55</f>
        <v>58116996</v>
      </c>
      <c r="I54" s="6">
        <f>+I55</f>
        <v>0</v>
      </c>
      <c r="J54" s="6">
        <f>+J55</f>
        <v>58116996</v>
      </c>
      <c r="K54" s="6">
        <f>+J54/H54*100</f>
        <v>100</v>
      </c>
      <c r="L54" s="6">
        <f>+L55</f>
        <v>0</v>
      </c>
      <c r="M54" s="6">
        <f>+M55</f>
        <v>58116996</v>
      </c>
      <c r="N54" s="6">
        <f>M54/H54*100</f>
        <v>100</v>
      </c>
      <c r="P54" s="17"/>
      <c r="Q54" s="17"/>
      <c r="R54" s="17"/>
    </row>
    <row r="55" spans="1:18" s="7" customFormat="1" x14ac:dyDescent="0.25">
      <c r="A55" s="4" t="s">
        <v>113</v>
      </c>
      <c r="B55" s="5" t="s">
        <v>114</v>
      </c>
      <c r="C55" s="6">
        <f>+C56+C59+C62</f>
        <v>65675000</v>
      </c>
      <c r="D55" s="6">
        <f>+D56+D59+D62</f>
        <v>-1124</v>
      </c>
      <c r="E55" s="6">
        <f>+E56+E59+E62</f>
        <v>-7558004</v>
      </c>
      <c r="F55" s="6">
        <f>+F56+F59+F62</f>
        <v>58116996</v>
      </c>
      <c r="G55" s="6">
        <f>+G56+G57</f>
        <v>0</v>
      </c>
      <c r="H55" s="6">
        <f>+H56+H59+H62</f>
        <v>58116996</v>
      </c>
      <c r="I55" s="6">
        <f>+I56+I59+I62</f>
        <v>0</v>
      </c>
      <c r="J55" s="6">
        <f>+J56+J59+J62</f>
        <v>58116996</v>
      </c>
      <c r="K55" s="6">
        <f>+J55/H55*100</f>
        <v>100</v>
      </c>
      <c r="L55" s="6">
        <f>+L56+L59+L62</f>
        <v>0</v>
      </c>
      <c r="M55" s="6">
        <f>+M56+M59+M62</f>
        <v>58116996</v>
      </c>
      <c r="N55" s="6">
        <f>M55/H55*100</f>
        <v>100</v>
      </c>
      <c r="P55" s="17"/>
      <c r="Q55" s="17"/>
      <c r="R55" s="17"/>
    </row>
    <row r="56" spans="1:18" s="7" customFormat="1" x14ac:dyDescent="0.25">
      <c r="A56" s="4" t="s">
        <v>115</v>
      </c>
      <c r="B56" s="5" t="s">
        <v>116</v>
      </c>
      <c r="C56" s="6">
        <f>+C57+C58</f>
        <v>54015000</v>
      </c>
      <c r="D56" s="6">
        <f>+D57+D58</f>
        <v>-1124</v>
      </c>
      <c r="E56" s="6">
        <f>+E57+E58</f>
        <v>4101996</v>
      </c>
      <c r="F56" s="6">
        <f>+F57+F58</f>
        <v>58116996</v>
      </c>
      <c r="G56" s="6">
        <f>+G57+G58</f>
        <v>0</v>
      </c>
      <c r="H56" s="6">
        <f>+H57+H58</f>
        <v>58116996</v>
      </c>
      <c r="I56" s="6">
        <f>+I57+I58</f>
        <v>0</v>
      </c>
      <c r="J56" s="6">
        <f>+J57+J58</f>
        <v>58116996</v>
      </c>
      <c r="K56" s="6">
        <f>+J56/H56*100</f>
        <v>100</v>
      </c>
      <c r="L56" s="6">
        <f>+L57+L58</f>
        <v>0</v>
      </c>
      <c r="M56" s="6">
        <f>+M57+M58</f>
        <v>58116996</v>
      </c>
      <c r="N56" s="6">
        <f>M56/H56*100</f>
        <v>100</v>
      </c>
      <c r="P56" s="17"/>
      <c r="Q56" s="17"/>
      <c r="R56" s="17"/>
    </row>
    <row r="57" spans="1:18" customFormat="1" x14ac:dyDescent="0.25">
      <c r="A57" s="9" t="s">
        <v>117</v>
      </c>
      <c r="B57" s="10" t="s">
        <v>118</v>
      </c>
      <c r="C57" s="11">
        <v>6296000</v>
      </c>
      <c r="D57" s="11">
        <v>0</v>
      </c>
      <c r="E57" s="11">
        <v>-6296000</v>
      </c>
      <c r="F57" s="11">
        <f>+C57+E57</f>
        <v>0</v>
      </c>
      <c r="G57" s="11">
        <f>+G58+G59</f>
        <v>0</v>
      </c>
      <c r="H57" s="11">
        <f>+C57+E57</f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P57" s="17"/>
      <c r="Q57" s="17"/>
      <c r="R57" s="17"/>
    </row>
    <row r="58" spans="1:18" customFormat="1" x14ac:dyDescent="0.25">
      <c r="A58" s="9" t="s">
        <v>119</v>
      </c>
      <c r="B58" s="10" t="s">
        <v>120</v>
      </c>
      <c r="C58" s="11">
        <v>47719000</v>
      </c>
      <c r="D58" s="11">
        <v>-1124</v>
      </c>
      <c r="E58" s="11">
        <v>10397996</v>
      </c>
      <c r="F58" s="11">
        <f>+C58+E58</f>
        <v>58116996</v>
      </c>
      <c r="G58" s="11">
        <f>+G59+G60</f>
        <v>0</v>
      </c>
      <c r="H58" s="11">
        <f>+C58+E58</f>
        <v>58116996</v>
      </c>
      <c r="I58" s="11">
        <v>0</v>
      </c>
      <c r="J58" s="11">
        <v>58116996</v>
      </c>
      <c r="K58" s="11">
        <f>+J58/H58*100</f>
        <v>100</v>
      </c>
      <c r="L58" s="11">
        <v>0</v>
      </c>
      <c r="M58" s="11">
        <v>58116996</v>
      </c>
      <c r="N58" s="11">
        <f>M58/H58*100</f>
        <v>100</v>
      </c>
      <c r="P58" s="17"/>
      <c r="Q58" s="17"/>
      <c r="R58" s="17"/>
    </row>
    <row r="59" spans="1:18" s="7" customFormat="1" x14ac:dyDescent="0.25">
      <c r="A59" s="4" t="s">
        <v>121</v>
      </c>
      <c r="B59" s="5" t="s">
        <v>122</v>
      </c>
      <c r="C59" s="6">
        <f>+C60+C61</f>
        <v>11280000</v>
      </c>
      <c r="D59" s="6">
        <f>+D60+D61</f>
        <v>0</v>
      </c>
      <c r="E59" s="6">
        <f>+E60+E61</f>
        <v>-11280000</v>
      </c>
      <c r="F59" s="6">
        <f>+F60+F61</f>
        <v>0</v>
      </c>
      <c r="G59" s="6">
        <f>+G60+G61</f>
        <v>0</v>
      </c>
      <c r="H59" s="6">
        <f>+H60+H61</f>
        <v>0</v>
      </c>
      <c r="I59" s="6">
        <f>+I60+I61</f>
        <v>0</v>
      </c>
      <c r="J59" s="6">
        <f>+J60+J61</f>
        <v>0</v>
      </c>
      <c r="K59" s="6">
        <v>0</v>
      </c>
      <c r="L59" s="6">
        <f>+L60+L61</f>
        <v>0</v>
      </c>
      <c r="M59" s="6">
        <f>+M60+M61</f>
        <v>0</v>
      </c>
      <c r="N59" s="6">
        <v>0</v>
      </c>
      <c r="P59" s="17"/>
      <c r="Q59" s="17"/>
      <c r="R59" s="17"/>
    </row>
    <row r="60" spans="1:18" customFormat="1" x14ac:dyDescent="0.25">
      <c r="A60" s="9" t="s">
        <v>123</v>
      </c>
      <c r="B60" s="10" t="s">
        <v>124</v>
      </c>
      <c r="C60" s="11">
        <v>530000</v>
      </c>
      <c r="D60" s="11">
        <v>0</v>
      </c>
      <c r="E60" s="11">
        <v>-530000</v>
      </c>
      <c r="F60" s="11">
        <f>+C60+E60</f>
        <v>0</v>
      </c>
      <c r="G60" s="11">
        <f>+G61+G62</f>
        <v>0</v>
      </c>
      <c r="H60" s="11">
        <f>+C60+E60</f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P60" s="17"/>
      <c r="Q60" s="17"/>
      <c r="R60" s="17"/>
    </row>
    <row r="61" spans="1:18" customFormat="1" x14ac:dyDescent="0.25">
      <c r="A61" s="9" t="s">
        <v>125</v>
      </c>
      <c r="B61" s="10" t="s">
        <v>126</v>
      </c>
      <c r="C61" s="11">
        <v>10750000</v>
      </c>
      <c r="D61" s="11">
        <v>0</v>
      </c>
      <c r="E61" s="11">
        <v>-10750000</v>
      </c>
      <c r="F61" s="11">
        <f>+C61+E61</f>
        <v>0</v>
      </c>
      <c r="G61" s="11">
        <f>+G62+G63</f>
        <v>0</v>
      </c>
      <c r="H61" s="11">
        <f>+C61+E61</f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P61" s="17"/>
      <c r="Q61" s="17"/>
      <c r="R61" s="17"/>
    </row>
    <row r="62" spans="1:18" s="7" customFormat="1" x14ac:dyDescent="0.25">
      <c r="A62" s="4" t="s">
        <v>127</v>
      </c>
      <c r="B62" s="5" t="s">
        <v>128</v>
      </c>
      <c r="C62" s="6">
        <f>+C63+C64</f>
        <v>380000</v>
      </c>
      <c r="D62" s="6">
        <f>+D63+D64</f>
        <v>0</v>
      </c>
      <c r="E62" s="6">
        <f>+E63+E64</f>
        <v>-380000</v>
      </c>
      <c r="F62" s="6">
        <f>+F63+F64</f>
        <v>0</v>
      </c>
      <c r="G62" s="6">
        <f>+G63+G64</f>
        <v>0</v>
      </c>
      <c r="H62" s="6">
        <f>+H63+H64</f>
        <v>0</v>
      </c>
      <c r="I62" s="6">
        <f>+I63+I64</f>
        <v>0</v>
      </c>
      <c r="J62" s="6">
        <f>+J63+J64</f>
        <v>0</v>
      </c>
      <c r="K62" s="6">
        <v>0</v>
      </c>
      <c r="L62" s="6">
        <f>+L63+L64</f>
        <v>0</v>
      </c>
      <c r="M62" s="6">
        <f>+M63+M64</f>
        <v>0</v>
      </c>
      <c r="N62" s="6">
        <v>0</v>
      </c>
      <c r="P62" s="17"/>
      <c r="Q62" s="17"/>
      <c r="R62" s="17"/>
    </row>
    <row r="63" spans="1:18" customFormat="1" x14ac:dyDescent="0.25">
      <c r="A63" s="9" t="s">
        <v>129</v>
      </c>
      <c r="B63" s="10" t="s">
        <v>130</v>
      </c>
      <c r="C63" s="11">
        <v>45000</v>
      </c>
      <c r="D63" s="11">
        <v>0</v>
      </c>
      <c r="E63" s="11">
        <v>-45000</v>
      </c>
      <c r="F63" s="11">
        <f>+C63+E63</f>
        <v>0</v>
      </c>
      <c r="G63" s="11">
        <f>+G64+G65</f>
        <v>0</v>
      </c>
      <c r="H63" s="11">
        <f>+C63+E63</f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P63" s="17"/>
      <c r="Q63" s="17"/>
      <c r="R63" s="17"/>
    </row>
    <row r="64" spans="1:18" customFormat="1" x14ac:dyDescent="0.25">
      <c r="A64" s="9" t="s">
        <v>131</v>
      </c>
      <c r="B64" s="10" t="s">
        <v>132</v>
      </c>
      <c r="C64" s="11">
        <v>335000</v>
      </c>
      <c r="D64" s="11">
        <v>0</v>
      </c>
      <c r="E64" s="11">
        <v>-335000</v>
      </c>
      <c r="F64" s="11">
        <f>+C64+E64</f>
        <v>0</v>
      </c>
      <c r="G64" s="11">
        <f>+G65+G66</f>
        <v>0</v>
      </c>
      <c r="H64" s="11">
        <f>+C64+E64</f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P64" s="17"/>
      <c r="Q64" s="17"/>
      <c r="R64" s="17"/>
    </row>
    <row r="65" spans="1:18" s="7" customFormat="1" x14ac:dyDescent="0.25">
      <c r="A65" s="4" t="s">
        <v>133</v>
      </c>
      <c r="B65" s="5" t="s">
        <v>134</v>
      </c>
      <c r="C65" s="6">
        <f>+C66+C182</f>
        <v>1959816000</v>
      </c>
      <c r="D65" s="6">
        <f>+D66+D182</f>
        <v>-1562391</v>
      </c>
      <c r="E65" s="6">
        <f>+E66+E182</f>
        <v>2707564083</v>
      </c>
      <c r="F65" s="6">
        <f>+F66+F182</f>
        <v>4667380083</v>
      </c>
      <c r="G65" s="6">
        <f>+G66+G67</f>
        <v>0</v>
      </c>
      <c r="H65" s="6">
        <f>+H66+H182</f>
        <v>4667380083</v>
      </c>
      <c r="I65" s="6">
        <f>+I66+I182</f>
        <v>2275977200</v>
      </c>
      <c r="J65" s="6">
        <f>+J66+J182</f>
        <v>4647460502</v>
      </c>
      <c r="K65" s="6">
        <f>+J65/H65*100</f>
        <v>99.573217080122674</v>
      </c>
      <c r="L65" s="6">
        <f>+L66+L182</f>
        <v>2533489154</v>
      </c>
      <c r="M65" s="6">
        <f>+M66+M182</f>
        <v>3875505786</v>
      </c>
      <c r="N65" s="6">
        <f>M65/H65*100</f>
        <v>83.033858761915624</v>
      </c>
      <c r="P65" s="17"/>
      <c r="Q65" s="17"/>
      <c r="R65" s="17"/>
    </row>
    <row r="66" spans="1:18" s="7" customFormat="1" x14ac:dyDescent="0.25">
      <c r="A66" s="4" t="s">
        <v>135</v>
      </c>
      <c r="B66" s="5" t="s">
        <v>136</v>
      </c>
      <c r="C66" s="6">
        <f>+C67+C96+C174</f>
        <v>144665000</v>
      </c>
      <c r="D66" s="6">
        <f>+D67+D96+D174</f>
        <v>4454443</v>
      </c>
      <c r="E66" s="6">
        <f>+E67+E96+E174</f>
        <v>-81185846</v>
      </c>
      <c r="F66" s="6">
        <f>+F67+F96+F174</f>
        <v>63479154</v>
      </c>
      <c r="G66" s="6">
        <f>+G67+G68</f>
        <v>0</v>
      </c>
      <c r="H66" s="6">
        <f>+H67+H96+H174</f>
        <v>63479154</v>
      </c>
      <c r="I66" s="6">
        <f>+I67+I96+I174</f>
        <v>25444947</v>
      </c>
      <c r="J66" s="6">
        <f>+J67+J96+J174</f>
        <v>63476323</v>
      </c>
      <c r="K66" s="6">
        <f>+J66/H66*100</f>
        <v>99.995540268227273</v>
      </c>
      <c r="L66" s="6">
        <f>+L67+L96+L174</f>
        <v>37217923</v>
      </c>
      <c r="M66" s="6">
        <f>+M67+M96+M174</f>
        <v>63195059</v>
      </c>
      <c r="N66" s="6">
        <f>M66/H66*100</f>
        <v>99.552459379027013</v>
      </c>
      <c r="P66" s="17"/>
      <c r="Q66" s="17"/>
      <c r="R66" s="17"/>
    </row>
    <row r="67" spans="1:18" s="7" customFormat="1" x14ac:dyDescent="0.25">
      <c r="A67" s="4" t="s">
        <v>137</v>
      </c>
      <c r="B67" s="5" t="s">
        <v>138</v>
      </c>
      <c r="C67" s="6">
        <f>+C68+C72+C78+C90</f>
        <v>82062000</v>
      </c>
      <c r="D67" s="6">
        <f>+D68+D72+D78+D90</f>
        <v>11943983</v>
      </c>
      <c r="E67" s="6">
        <f>+E68+E72+E78+E90</f>
        <v>-37536574</v>
      </c>
      <c r="F67" s="6">
        <f>+F68+F72+F78+F90</f>
        <v>44525426</v>
      </c>
      <c r="G67" s="6">
        <f>+G68+G69</f>
        <v>0</v>
      </c>
      <c r="H67" s="6">
        <f>+H68+H72+H78+H90</f>
        <v>44525426</v>
      </c>
      <c r="I67" s="6">
        <f>+I68+I72+I78+I90</f>
        <v>25444947</v>
      </c>
      <c r="J67" s="6">
        <f>+J68+J72+J78+J90</f>
        <v>44522595</v>
      </c>
      <c r="K67" s="6">
        <f>+J67/H67*100</f>
        <v>99.993641835116861</v>
      </c>
      <c r="L67" s="6">
        <f>+L68+L72+L78+L90</f>
        <v>26257198</v>
      </c>
      <c r="M67" s="6">
        <f>+M68+M72+M78+M90</f>
        <v>44282135</v>
      </c>
      <c r="N67" s="6">
        <f>M67/H67*100</f>
        <v>99.453590853908963</v>
      </c>
      <c r="P67" s="17"/>
      <c r="Q67" s="17"/>
      <c r="R67" s="17"/>
    </row>
    <row r="68" spans="1:18" s="7" customFormat="1" x14ac:dyDescent="0.25">
      <c r="A68" s="4" t="s">
        <v>139</v>
      </c>
      <c r="B68" s="5" t="s">
        <v>140</v>
      </c>
      <c r="C68" s="6">
        <f>SUM(C69:C71)</f>
        <v>14855000</v>
      </c>
      <c r="D68" s="6">
        <f>SUM(D69:D71)</f>
        <v>12632050</v>
      </c>
      <c r="E68" s="6">
        <f>SUM(E69:E71)</f>
        <v>10592778</v>
      </c>
      <c r="F68" s="6">
        <f>SUM(F69:F71)</f>
        <v>25447778</v>
      </c>
      <c r="G68" s="6">
        <f>+G69+G70</f>
        <v>0</v>
      </c>
      <c r="H68" s="6">
        <f>SUM(H69:H71)</f>
        <v>25447778</v>
      </c>
      <c r="I68" s="6">
        <f>SUM(I69:I71)</f>
        <v>25444947</v>
      </c>
      <c r="J68" s="6">
        <f>SUM(J69:J71)</f>
        <v>25444947</v>
      </c>
      <c r="K68" s="6">
        <f>+J68/H68*100</f>
        <v>99.988875256613767</v>
      </c>
      <c r="L68" s="6">
        <f>SUM(L69:L71)</f>
        <v>25208394</v>
      </c>
      <c r="M68" s="6">
        <f>SUM(M69:M71)</f>
        <v>25208394</v>
      </c>
      <c r="N68" s="6">
        <f>M68/H68*100</f>
        <v>99.05931276200225</v>
      </c>
      <c r="P68" s="17"/>
      <c r="Q68" s="17"/>
      <c r="R68" s="17"/>
    </row>
    <row r="69" spans="1:18" customFormat="1" x14ac:dyDescent="0.25">
      <c r="A69" s="9" t="s">
        <v>141</v>
      </c>
      <c r="B69" s="10" t="s">
        <v>142</v>
      </c>
      <c r="C69" s="11">
        <v>5424000</v>
      </c>
      <c r="D69" s="11">
        <v>1181780</v>
      </c>
      <c r="E69" s="11">
        <v>-2587728</v>
      </c>
      <c r="F69" s="11">
        <f>+C69+E69</f>
        <v>2836272</v>
      </c>
      <c r="G69" s="11">
        <f>+G70+G71</f>
        <v>0</v>
      </c>
      <c r="H69" s="11">
        <f>+C69+E69</f>
        <v>2836272</v>
      </c>
      <c r="I69" s="11">
        <v>2836272</v>
      </c>
      <c r="J69" s="11">
        <v>2836272</v>
      </c>
      <c r="K69" s="11">
        <f>+J69/H69*100</f>
        <v>100</v>
      </c>
      <c r="L69" s="11">
        <v>2809657</v>
      </c>
      <c r="M69" s="11">
        <v>2809657</v>
      </c>
      <c r="N69" s="11">
        <f>M69/H69*100</f>
        <v>99.061620324143803</v>
      </c>
      <c r="P69" s="17"/>
      <c r="Q69" s="17"/>
      <c r="R69" s="17"/>
    </row>
    <row r="70" spans="1:18" customFormat="1" x14ac:dyDescent="0.25">
      <c r="A70" s="9" t="s">
        <v>143</v>
      </c>
      <c r="B70" s="10" t="s">
        <v>144</v>
      </c>
      <c r="C70" s="11">
        <v>340000</v>
      </c>
      <c r="D70" s="11">
        <v>1727400</v>
      </c>
      <c r="E70" s="11">
        <v>3025551</v>
      </c>
      <c r="F70" s="11">
        <f>+C70+E70</f>
        <v>3365551</v>
      </c>
      <c r="G70" s="11">
        <f>+G71+G72</f>
        <v>0</v>
      </c>
      <c r="H70" s="11">
        <f>+C70+E70</f>
        <v>3365551</v>
      </c>
      <c r="I70" s="11">
        <v>3365551</v>
      </c>
      <c r="J70" s="11">
        <v>3365551</v>
      </c>
      <c r="K70" s="11">
        <f>+J70/H70*100</f>
        <v>100</v>
      </c>
      <c r="L70" s="11">
        <v>3333969</v>
      </c>
      <c r="M70" s="11">
        <v>3333969</v>
      </c>
      <c r="N70" s="11">
        <f>M70/H70*100</f>
        <v>99.061609822581801</v>
      </c>
      <c r="P70" s="17"/>
      <c r="Q70" s="17"/>
      <c r="R70" s="17"/>
    </row>
    <row r="71" spans="1:18" customFormat="1" x14ac:dyDescent="0.25">
      <c r="A71" s="9" t="s">
        <v>145</v>
      </c>
      <c r="B71" s="10" t="s">
        <v>146</v>
      </c>
      <c r="C71" s="11">
        <v>9091000</v>
      </c>
      <c r="D71" s="11">
        <v>9722870</v>
      </c>
      <c r="E71" s="11">
        <v>10154955</v>
      </c>
      <c r="F71" s="11">
        <f>+C71+E71</f>
        <v>19245955</v>
      </c>
      <c r="G71" s="11">
        <f>+G72+G73</f>
        <v>0</v>
      </c>
      <c r="H71" s="11">
        <f>+C71+E71</f>
        <v>19245955</v>
      </c>
      <c r="I71" s="11">
        <v>19243124</v>
      </c>
      <c r="J71" s="11">
        <v>19243124</v>
      </c>
      <c r="K71" s="11">
        <f>+J71/H71*100</f>
        <v>99.985290415570432</v>
      </c>
      <c r="L71" s="11">
        <v>19064768</v>
      </c>
      <c r="M71" s="11">
        <v>19064768</v>
      </c>
      <c r="N71" s="11">
        <f>M71/H71*100</f>
        <v>99.058571008817182</v>
      </c>
      <c r="P71" s="17"/>
      <c r="Q71" s="17"/>
      <c r="R71" s="17"/>
    </row>
    <row r="72" spans="1:18" s="7" customFormat="1" x14ac:dyDescent="0.25">
      <c r="A72" s="4" t="s">
        <v>147</v>
      </c>
      <c r="B72" s="5" t="s">
        <v>148</v>
      </c>
      <c r="C72" s="6">
        <f>SUM(C73:C77)</f>
        <v>1503000</v>
      </c>
      <c r="D72" s="6">
        <f>SUM(D73:D77)</f>
        <v>-181075</v>
      </c>
      <c r="E72" s="6">
        <f>SUM(E73:E77)</f>
        <v>-515341</v>
      </c>
      <c r="F72" s="6">
        <f>SUM(F73:F77)</f>
        <v>987659</v>
      </c>
      <c r="G72" s="6">
        <f>+G73+G74</f>
        <v>0</v>
      </c>
      <c r="H72" s="6">
        <f>SUM(H73:H77)</f>
        <v>987659</v>
      </c>
      <c r="I72" s="6">
        <f>SUM(I73:I77)</f>
        <v>0</v>
      </c>
      <c r="J72" s="6">
        <f>SUM(J73:J77)</f>
        <v>987659</v>
      </c>
      <c r="K72" s="6">
        <f>+J72/H72*100</f>
        <v>100</v>
      </c>
      <c r="L72" s="6">
        <f>SUM(L73:L77)</f>
        <v>975290</v>
      </c>
      <c r="M72" s="6">
        <f>SUM(M73:M77)</f>
        <v>984027</v>
      </c>
      <c r="N72" s="6">
        <f>M72/H72*100</f>
        <v>99.632261742159997</v>
      </c>
      <c r="P72" s="17"/>
      <c r="Q72" s="17"/>
      <c r="R72" s="17"/>
    </row>
    <row r="73" spans="1:18" customFormat="1" x14ac:dyDescent="0.25">
      <c r="A73" s="9" t="s">
        <v>149</v>
      </c>
      <c r="B73" s="10" t="s">
        <v>150</v>
      </c>
      <c r="C73" s="11">
        <v>118000</v>
      </c>
      <c r="D73" s="11">
        <v>0</v>
      </c>
      <c r="E73" s="11">
        <v>-118000</v>
      </c>
      <c r="F73" s="11">
        <f>+C73+E73</f>
        <v>0</v>
      </c>
      <c r="G73" s="11">
        <f>+G74+G75</f>
        <v>0</v>
      </c>
      <c r="H73" s="11">
        <f>+C73+E73</f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P73" s="17"/>
      <c r="Q73" s="17"/>
      <c r="R73" s="17"/>
    </row>
    <row r="74" spans="1:18" customFormat="1" x14ac:dyDescent="0.25">
      <c r="A74" s="9" t="s">
        <v>151</v>
      </c>
      <c r="B74" s="10" t="s">
        <v>152</v>
      </c>
      <c r="C74" s="11">
        <v>640000</v>
      </c>
      <c r="D74" s="11">
        <v>-84162</v>
      </c>
      <c r="E74" s="11">
        <v>-181102</v>
      </c>
      <c r="F74" s="11">
        <f>+C74+E74</f>
        <v>458898</v>
      </c>
      <c r="G74" s="11">
        <f>+G75+G76</f>
        <v>0</v>
      </c>
      <c r="H74" s="11">
        <f>+C74+E74</f>
        <v>458898</v>
      </c>
      <c r="I74" s="11">
        <v>0</v>
      </c>
      <c r="J74" s="11">
        <v>458898</v>
      </c>
      <c r="K74" s="11">
        <f>+J74/H74*100</f>
        <v>100</v>
      </c>
      <c r="L74" s="11">
        <v>453151</v>
      </c>
      <c r="M74" s="11">
        <v>457210</v>
      </c>
      <c r="N74" s="11">
        <f>M74/H74*100</f>
        <v>99.632162266996147</v>
      </c>
      <c r="P74" s="17"/>
      <c r="Q74" s="17"/>
      <c r="R74" s="17"/>
    </row>
    <row r="75" spans="1:18" customFormat="1" x14ac:dyDescent="0.25">
      <c r="A75" s="9" t="s">
        <v>153</v>
      </c>
      <c r="B75" s="10" t="s">
        <v>154</v>
      </c>
      <c r="C75" s="11">
        <v>258000</v>
      </c>
      <c r="D75" s="11">
        <v>0</v>
      </c>
      <c r="E75" s="11">
        <v>-258000</v>
      </c>
      <c r="F75" s="11">
        <f>+C75+E75</f>
        <v>0</v>
      </c>
      <c r="G75" s="11">
        <f>+G76+G77</f>
        <v>0</v>
      </c>
      <c r="H75" s="11">
        <f>+C75+E75</f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P75" s="17"/>
      <c r="Q75" s="17"/>
      <c r="R75" s="17"/>
    </row>
    <row r="76" spans="1:18" customFormat="1" x14ac:dyDescent="0.25">
      <c r="A76" s="9" t="s">
        <v>155</v>
      </c>
      <c r="B76" s="10" t="s">
        <v>156</v>
      </c>
      <c r="C76" s="11">
        <v>321000</v>
      </c>
      <c r="D76" s="11">
        <v>0</v>
      </c>
      <c r="E76" s="11">
        <v>-321000</v>
      </c>
      <c r="F76" s="11">
        <f>+C76+E76</f>
        <v>0</v>
      </c>
      <c r="G76" s="11">
        <f>+G77+G78</f>
        <v>0</v>
      </c>
      <c r="H76" s="11">
        <f>+C76+E76</f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P76" s="17"/>
      <c r="Q76" s="17"/>
      <c r="R76" s="17"/>
    </row>
    <row r="77" spans="1:18" customFormat="1" x14ac:dyDescent="0.25">
      <c r="A77" s="9" t="s">
        <v>157</v>
      </c>
      <c r="B77" s="10" t="s">
        <v>158</v>
      </c>
      <c r="C77" s="11">
        <v>166000</v>
      </c>
      <c r="D77" s="11">
        <v>-96913</v>
      </c>
      <c r="E77" s="11">
        <v>362761</v>
      </c>
      <c r="F77" s="11">
        <f>+C77+E77</f>
        <v>528761</v>
      </c>
      <c r="G77" s="11">
        <f>+G78+G79</f>
        <v>0</v>
      </c>
      <c r="H77" s="11">
        <f>+C77+E77</f>
        <v>528761</v>
      </c>
      <c r="I77" s="11">
        <v>0</v>
      </c>
      <c r="J77" s="11">
        <v>528761</v>
      </c>
      <c r="K77" s="11">
        <f>+J77/H77*100</f>
        <v>100</v>
      </c>
      <c r="L77" s="11">
        <v>522139</v>
      </c>
      <c r="M77" s="11">
        <v>526817</v>
      </c>
      <c r="N77" s="11">
        <f>M77/H77*100</f>
        <v>99.632348074082628</v>
      </c>
      <c r="P77" s="17"/>
      <c r="Q77" s="17"/>
      <c r="R77" s="17"/>
    </row>
    <row r="78" spans="1:18" s="7" customFormat="1" x14ac:dyDescent="0.25">
      <c r="A78" s="4" t="s">
        <v>159</v>
      </c>
      <c r="B78" s="5" t="s">
        <v>160</v>
      </c>
      <c r="C78" s="6">
        <f>SUM(C79:C89)</f>
        <v>45548000</v>
      </c>
      <c r="D78" s="6">
        <f>SUM(D79:D89)</f>
        <v>-297629</v>
      </c>
      <c r="E78" s="6">
        <f>SUM(E79:E89)</f>
        <v>-35272820</v>
      </c>
      <c r="F78" s="6">
        <f>SUM(F79:F89)</f>
        <v>10275180</v>
      </c>
      <c r="G78" s="6">
        <f>+G79+G80</f>
        <v>0</v>
      </c>
      <c r="H78" s="6">
        <f>SUM(H79:H89)</f>
        <v>10275180</v>
      </c>
      <c r="I78" s="6">
        <f>SUM(I79:I89)</f>
        <v>0</v>
      </c>
      <c r="J78" s="6">
        <f>SUM(J79:J89)</f>
        <v>10275180</v>
      </c>
      <c r="K78" s="6">
        <f>+J78/H78*100</f>
        <v>100</v>
      </c>
      <c r="L78" s="6">
        <f>SUM(L79:L89)</f>
        <v>73514</v>
      </c>
      <c r="M78" s="6">
        <f>SUM(M79:M89)</f>
        <v>10274905</v>
      </c>
      <c r="N78" s="6">
        <f>M78/H78*100</f>
        <v>99.997323647858238</v>
      </c>
      <c r="P78" s="17"/>
      <c r="Q78" s="17"/>
      <c r="R78" s="17"/>
    </row>
    <row r="79" spans="1:18" customFormat="1" x14ac:dyDescent="0.25">
      <c r="A79" s="9" t="s">
        <v>161</v>
      </c>
      <c r="B79" s="10" t="s">
        <v>162</v>
      </c>
      <c r="C79" s="11">
        <v>420000</v>
      </c>
      <c r="D79" s="11">
        <v>0</v>
      </c>
      <c r="E79" s="11">
        <v>-295407</v>
      </c>
      <c r="F79" s="11">
        <f>+C79+E79</f>
        <v>124593</v>
      </c>
      <c r="G79" s="11">
        <f>+G80+G81</f>
        <v>0</v>
      </c>
      <c r="H79" s="11">
        <f>+C79+E79</f>
        <v>124593</v>
      </c>
      <c r="I79" s="11">
        <v>0</v>
      </c>
      <c r="J79" s="11">
        <v>124593</v>
      </c>
      <c r="K79" s="11">
        <f>+J79/H79*100</f>
        <v>100</v>
      </c>
      <c r="L79" s="11">
        <v>0</v>
      </c>
      <c r="M79" s="11">
        <v>124593</v>
      </c>
      <c r="N79" s="11">
        <f>M79/H79*100</f>
        <v>100</v>
      </c>
      <c r="P79" s="17"/>
      <c r="Q79" s="17"/>
      <c r="R79" s="17"/>
    </row>
    <row r="80" spans="1:18" customFormat="1" x14ac:dyDescent="0.25">
      <c r="A80" s="9" t="s">
        <v>163</v>
      </c>
      <c r="B80" s="10" t="s">
        <v>164</v>
      </c>
      <c r="C80" s="11">
        <v>11550000</v>
      </c>
      <c r="D80" s="11">
        <v>-184855</v>
      </c>
      <c r="E80" s="11">
        <v>-5402355</v>
      </c>
      <c r="F80" s="11">
        <f>+C80+E80</f>
        <v>6147645</v>
      </c>
      <c r="G80" s="11">
        <f>+G81+G82</f>
        <v>0</v>
      </c>
      <c r="H80" s="11">
        <f>+C80+E80</f>
        <v>6147645</v>
      </c>
      <c r="I80" s="11">
        <v>0</v>
      </c>
      <c r="J80" s="11">
        <v>6147645</v>
      </c>
      <c r="K80" s="11">
        <f>+J80/H80*100</f>
        <v>100</v>
      </c>
      <c r="L80" s="11">
        <v>0</v>
      </c>
      <c r="M80" s="11">
        <v>6147645</v>
      </c>
      <c r="N80" s="11">
        <f>M80/H80*100</f>
        <v>100</v>
      </c>
      <c r="P80" s="17"/>
      <c r="Q80" s="17"/>
      <c r="R80" s="17"/>
    </row>
    <row r="81" spans="1:18" customFormat="1" x14ac:dyDescent="0.25">
      <c r="A81" s="9" t="s">
        <v>165</v>
      </c>
      <c r="B81" s="10" t="s">
        <v>166</v>
      </c>
      <c r="C81" s="11">
        <v>13821000</v>
      </c>
      <c r="D81" s="11">
        <v>0</v>
      </c>
      <c r="E81" s="11">
        <v>-12616601</v>
      </c>
      <c r="F81" s="11">
        <f>+C81+E81</f>
        <v>1204399</v>
      </c>
      <c r="G81" s="11">
        <f>+G82+G83</f>
        <v>0</v>
      </c>
      <c r="H81" s="11">
        <f>+C81+E81</f>
        <v>1204399</v>
      </c>
      <c r="I81" s="11">
        <v>0</v>
      </c>
      <c r="J81" s="11">
        <v>1204399</v>
      </c>
      <c r="K81" s="11">
        <f>+J81/H81*100</f>
        <v>100</v>
      </c>
      <c r="L81" s="11">
        <v>0</v>
      </c>
      <c r="M81" s="11">
        <v>1204399</v>
      </c>
      <c r="N81" s="11">
        <f>M81/H81*100</f>
        <v>100</v>
      </c>
      <c r="P81" s="17"/>
      <c r="Q81" s="17"/>
      <c r="R81" s="17"/>
    </row>
    <row r="82" spans="1:18" customFormat="1" x14ac:dyDescent="0.25">
      <c r="A82" s="9" t="s">
        <v>167</v>
      </c>
      <c r="B82" s="10" t="s">
        <v>168</v>
      </c>
      <c r="C82" s="11">
        <v>8400000</v>
      </c>
      <c r="D82" s="11">
        <v>-99072</v>
      </c>
      <c r="E82" s="11">
        <v>-5675903</v>
      </c>
      <c r="F82" s="11">
        <f>+C82+E82</f>
        <v>2724097</v>
      </c>
      <c r="G82" s="11">
        <f>+G83+G84</f>
        <v>0</v>
      </c>
      <c r="H82" s="11">
        <f>+C82+E82</f>
        <v>2724097</v>
      </c>
      <c r="I82" s="11">
        <v>0</v>
      </c>
      <c r="J82" s="11">
        <v>2724097</v>
      </c>
      <c r="K82" s="11">
        <f>+J82/H82*100</f>
        <v>100</v>
      </c>
      <c r="L82" s="11">
        <v>0</v>
      </c>
      <c r="M82" s="11">
        <v>2724096</v>
      </c>
      <c r="N82" s="11">
        <f>M82/H82*100</f>
        <v>99.999963290587672</v>
      </c>
      <c r="P82" s="17"/>
      <c r="Q82" s="17"/>
      <c r="R82" s="17"/>
    </row>
    <row r="83" spans="1:18" customFormat="1" x14ac:dyDescent="0.25">
      <c r="A83" s="9" t="s">
        <v>169</v>
      </c>
      <c r="B83" s="10" t="s">
        <v>170</v>
      </c>
      <c r="C83" s="11">
        <v>1706000</v>
      </c>
      <c r="D83" s="11">
        <v>0</v>
      </c>
      <c r="E83" s="11">
        <v>-1706000</v>
      </c>
      <c r="F83" s="11">
        <f>+C83+E83</f>
        <v>0</v>
      </c>
      <c r="G83" s="11">
        <f>+G84+G85</f>
        <v>0</v>
      </c>
      <c r="H83" s="11">
        <f>+C83+E83</f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P83" s="17"/>
      <c r="Q83" s="17"/>
      <c r="R83" s="17"/>
    </row>
    <row r="84" spans="1:18" customFormat="1" x14ac:dyDescent="0.25">
      <c r="A84" s="9" t="s">
        <v>171</v>
      </c>
      <c r="B84" s="10" t="s">
        <v>172</v>
      </c>
      <c r="C84" s="11">
        <v>1950000</v>
      </c>
      <c r="D84" s="11">
        <v>0</v>
      </c>
      <c r="E84" s="11">
        <v>-1950000</v>
      </c>
      <c r="F84" s="11">
        <f>+C84+E84</f>
        <v>0</v>
      </c>
      <c r="G84" s="11">
        <f>+G85+G86</f>
        <v>0</v>
      </c>
      <c r="H84" s="11">
        <f>+C84+E84</f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P84" s="17"/>
      <c r="Q84" s="17"/>
      <c r="R84" s="17"/>
    </row>
    <row r="85" spans="1:18" customFormat="1" x14ac:dyDescent="0.25">
      <c r="A85" s="9" t="s">
        <v>173</v>
      </c>
      <c r="B85" s="10" t="s">
        <v>174</v>
      </c>
      <c r="C85" s="11">
        <v>2193000</v>
      </c>
      <c r="D85" s="11">
        <v>0</v>
      </c>
      <c r="E85" s="11">
        <v>-2193000</v>
      </c>
      <c r="F85" s="11">
        <f>+C85+E85</f>
        <v>0</v>
      </c>
      <c r="G85" s="11">
        <f>+G86+G87</f>
        <v>0</v>
      </c>
      <c r="H85" s="11">
        <f>+C85+E85</f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P85" s="17"/>
      <c r="Q85" s="17"/>
      <c r="R85" s="17"/>
    </row>
    <row r="86" spans="1:18" customFormat="1" x14ac:dyDescent="0.25">
      <c r="A86" s="9" t="s">
        <v>175</v>
      </c>
      <c r="B86" s="10" t="s">
        <v>176</v>
      </c>
      <c r="C86" s="11">
        <v>3071000</v>
      </c>
      <c r="D86" s="11">
        <v>0</v>
      </c>
      <c r="E86" s="11">
        <v>-3071000</v>
      </c>
      <c r="F86" s="11">
        <f>+C86+E86</f>
        <v>0</v>
      </c>
      <c r="G86" s="11">
        <f>+G87+G88</f>
        <v>0</v>
      </c>
      <c r="H86" s="11">
        <f>+C86+E86</f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P86" s="17"/>
      <c r="Q86" s="17"/>
      <c r="R86" s="17"/>
    </row>
    <row r="87" spans="1:18" customFormat="1" x14ac:dyDescent="0.25">
      <c r="A87" s="9" t="s">
        <v>177</v>
      </c>
      <c r="B87" s="10" t="s">
        <v>178</v>
      </c>
      <c r="C87" s="11">
        <v>487000</v>
      </c>
      <c r="D87" s="11">
        <v>0</v>
      </c>
      <c r="E87" s="11">
        <v>-487000</v>
      </c>
      <c r="F87" s="11">
        <f>+C87+E87</f>
        <v>0</v>
      </c>
      <c r="G87" s="11">
        <f>+G88+G90</f>
        <v>0</v>
      </c>
      <c r="H87" s="11">
        <f>+C87+E87</f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P87" s="17"/>
      <c r="Q87" s="17"/>
      <c r="R87" s="17"/>
    </row>
    <row r="88" spans="1:18" customFormat="1" x14ac:dyDescent="0.25">
      <c r="A88" s="9" t="s">
        <v>179</v>
      </c>
      <c r="B88" s="10" t="s">
        <v>180</v>
      </c>
      <c r="C88" s="11">
        <v>1950000</v>
      </c>
      <c r="D88" s="11">
        <v>0</v>
      </c>
      <c r="E88" s="11">
        <v>-1950000</v>
      </c>
      <c r="F88" s="11">
        <f>+C88+E88</f>
        <v>0</v>
      </c>
      <c r="G88" s="11">
        <f>+G90+G91</f>
        <v>0</v>
      </c>
      <c r="H88" s="11">
        <f>+C88+E88</f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P88" s="17"/>
      <c r="Q88" s="17"/>
      <c r="R88" s="17"/>
    </row>
    <row r="89" spans="1:18" customFormat="1" x14ac:dyDescent="0.25">
      <c r="A89" s="10" t="s">
        <v>490</v>
      </c>
      <c r="B89" s="10" t="s">
        <v>491</v>
      </c>
      <c r="C89" s="11">
        <v>0</v>
      </c>
      <c r="D89" s="11">
        <v>-13702</v>
      </c>
      <c r="E89" s="11">
        <v>74446</v>
      </c>
      <c r="F89" s="11">
        <f>+C89+E89</f>
        <v>74446</v>
      </c>
      <c r="G89" s="11">
        <v>0</v>
      </c>
      <c r="H89" s="11">
        <f>+C89+E89</f>
        <v>74446</v>
      </c>
      <c r="I89" s="11">
        <v>0</v>
      </c>
      <c r="J89" s="11">
        <v>74446</v>
      </c>
      <c r="K89" s="11">
        <f>+J89/H89*100</f>
        <v>100</v>
      </c>
      <c r="L89" s="11">
        <v>73514</v>
      </c>
      <c r="M89" s="11">
        <v>74172</v>
      </c>
      <c r="N89" s="11">
        <f>M89/H89*100</f>
        <v>99.631947989146497</v>
      </c>
      <c r="P89" s="17"/>
      <c r="Q89" s="17"/>
      <c r="R89" s="17"/>
    </row>
    <row r="90" spans="1:18" s="7" customFormat="1" x14ac:dyDescent="0.25">
      <c r="A90" s="4" t="s">
        <v>181</v>
      </c>
      <c r="B90" s="5" t="s">
        <v>182</v>
      </c>
      <c r="C90" s="6">
        <f>SUM(C91:C95)</f>
        <v>20156000</v>
      </c>
      <c r="D90" s="6">
        <f>SUM(D91:D95)</f>
        <v>-209363</v>
      </c>
      <c r="E90" s="6">
        <f>SUM(E91:E95)</f>
        <v>-12341191</v>
      </c>
      <c r="F90" s="6">
        <f>SUM(F91:F95)</f>
        <v>7814809</v>
      </c>
      <c r="G90" s="6">
        <f>+G91+G92</f>
        <v>0</v>
      </c>
      <c r="H90" s="6">
        <f>SUM(H91:H95)</f>
        <v>7814809</v>
      </c>
      <c r="I90" s="6">
        <f>SUM(I91:I95)</f>
        <v>0</v>
      </c>
      <c r="J90" s="6">
        <f>SUM(J91:J95)</f>
        <v>7814809</v>
      </c>
      <c r="K90" s="6">
        <f>+J90/H90*100</f>
        <v>100</v>
      </c>
      <c r="L90" s="6">
        <f>SUM(L91:L95)</f>
        <v>0</v>
      </c>
      <c r="M90" s="6">
        <f>SUM(M91:M95)</f>
        <v>7814809</v>
      </c>
      <c r="N90" s="6">
        <f>M90/H90*100</f>
        <v>100</v>
      </c>
      <c r="P90" s="17"/>
      <c r="Q90" s="17"/>
      <c r="R90" s="17"/>
    </row>
    <row r="91" spans="1:18" customFormat="1" x14ac:dyDescent="0.25">
      <c r="A91" s="9" t="s">
        <v>183</v>
      </c>
      <c r="B91" s="10" t="s">
        <v>184</v>
      </c>
      <c r="C91" s="11">
        <v>1706000</v>
      </c>
      <c r="D91" s="11">
        <v>0</v>
      </c>
      <c r="E91" s="11">
        <v>-1706000</v>
      </c>
      <c r="F91" s="11">
        <f>+C91+E91</f>
        <v>0</v>
      </c>
      <c r="G91" s="11">
        <f>+G92+G93</f>
        <v>0</v>
      </c>
      <c r="H91" s="11">
        <f>+C91+E91</f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P91" s="17"/>
      <c r="Q91" s="17"/>
      <c r="R91" s="17"/>
    </row>
    <row r="92" spans="1:18" customFormat="1" x14ac:dyDescent="0.25">
      <c r="A92" s="9" t="s">
        <v>185</v>
      </c>
      <c r="B92" s="10" t="s">
        <v>186</v>
      </c>
      <c r="C92" s="11">
        <v>4950000</v>
      </c>
      <c r="D92" s="11">
        <v>-52855</v>
      </c>
      <c r="E92" s="11">
        <v>-3118885</v>
      </c>
      <c r="F92" s="11">
        <f>+C92+E92</f>
        <v>1831115</v>
      </c>
      <c r="G92" s="11">
        <f>+G93+G94</f>
        <v>0</v>
      </c>
      <c r="H92" s="11">
        <f>+C92+E92</f>
        <v>1831115</v>
      </c>
      <c r="I92" s="11">
        <v>0</v>
      </c>
      <c r="J92" s="11">
        <v>1831115</v>
      </c>
      <c r="K92" s="11">
        <f>+J92/H92*100</f>
        <v>100</v>
      </c>
      <c r="L92" s="11">
        <v>0</v>
      </c>
      <c r="M92" s="11">
        <v>1831115</v>
      </c>
      <c r="N92" s="11">
        <f>M92/H92*100</f>
        <v>100</v>
      </c>
      <c r="P92" s="17"/>
      <c r="Q92" s="17"/>
      <c r="R92" s="17"/>
    </row>
    <row r="93" spans="1:18" customFormat="1" x14ac:dyDescent="0.25">
      <c r="A93" s="9" t="s">
        <v>187</v>
      </c>
      <c r="B93" s="10" t="s">
        <v>188</v>
      </c>
      <c r="C93" s="11">
        <v>3600000</v>
      </c>
      <c r="D93" s="11">
        <v>-76774</v>
      </c>
      <c r="E93" s="11">
        <v>-2660780</v>
      </c>
      <c r="F93" s="11">
        <f>+C93+E93</f>
        <v>939220</v>
      </c>
      <c r="G93" s="11">
        <f>+G94+G95</f>
        <v>0</v>
      </c>
      <c r="H93" s="11">
        <f>+C93+E93</f>
        <v>939220</v>
      </c>
      <c r="I93" s="11">
        <v>0</v>
      </c>
      <c r="J93" s="11">
        <v>939220</v>
      </c>
      <c r="K93" s="11">
        <f>+J93/H93*100</f>
        <v>100</v>
      </c>
      <c r="L93" s="11">
        <v>0</v>
      </c>
      <c r="M93" s="11">
        <v>939220</v>
      </c>
      <c r="N93" s="11">
        <f>M93/H93*100</f>
        <v>100</v>
      </c>
      <c r="P93" s="17"/>
      <c r="Q93" s="17"/>
      <c r="R93" s="17"/>
    </row>
    <row r="94" spans="1:18" customFormat="1" x14ac:dyDescent="0.25">
      <c r="A94" s="9" t="s">
        <v>189</v>
      </c>
      <c r="B94" s="10" t="s">
        <v>190</v>
      </c>
      <c r="C94" s="11">
        <v>600000</v>
      </c>
      <c r="D94" s="11">
        <v>-10942</v>
      </c>
      <c r="E94" s="11">
        <v>-119610</v>
      </c>
      <c r="F94" s="11">
        <f>+C94+E94</f>
        <v>480390</v>
      </c>
      <c r="G94" s="11">
        <f>+G95+G96</f>
        <v>0</v>
      </c>
      <c r="H94" s="11">
        <f>+C94+E94</f>
        <v>480390</v>
      </c>
      <c r="I94" s="11">
        <v>0</v>
      </c>
      <c r="J94" s="11">
        <v>480390</v>
      </c>
      <c r="K94" s="11">
        <f>+J94/H94*100</f>
        <v>100</v>
      </c>
      <c r="L94" s="11">
        <v>0</v>
      </c>
      <c r="M94" s="11">
        <v>480390</v>
      </c>
      <c r="N94" s="11">
        <f>M94/H94*100</f>
        <v>100</v>
      </c>
      <c r="P94" s="17"/>
      <c r="Q94" s="17"/>
      <c r="R94" s="17"/>
    </row>
    <row r="95" spans="1:18" customFormat="1" x14ac:dyDescent="0.25">
      <c r="A95" s="9" t="s">
        <v>191</v>
      </c>
      <c r="B95" s="10" t="s">
        <v>192</v>
      </c>
      <c r="C95" s="11">
        <v>9300000</v>
      </c>
      <c r="D95" s="11">
        <v>-68792</v>
      </c>
      <c r="E95" s="11">
        <v>-4735916</v>
      </c>
      <c r="F95" s="11">
        <f>+C95+E95</f>
        <v>4564084</v>
      </c>
      <c r="G95" s="11">
        <f>+G96+G97</f>
        <v>0</v>
      </c>
      <c r="H95" s="11">
        <f>+C95+E95</f>
        <v>4564084</v>
      </c>
      <c r="I95" s="11">
        <v>0</v>
      </c>
      <c r="J95" s="11">
        <v>4564084</v>
      </c>
      <c r="K95" s="11">
        <f>+J95/H95*100</f>
        <v>100</v>
      </c>
      <c r="L95" s="11">
        <v>0</v>
      </c>
      <c r="M95" s="11">
        <v>4564084</v>
      </c>
      <c r="N95" s="11">
        <f>M95/H95*100</f>
        <v>100</v>
      </c>
      <c r="P95" s="17"/>
      <c r="Q95" s="17"/>
      <c r="R95" s="17"/>
    </row>
    <row r="96" spans="1:18" s="7" customFormat="1" x14ac:dyDescent="0.25">
      <c r="A96" s="4" t="s">
        <v>193</v>
      </c>
      <c r="B96" s="5" t="s">
        <v>194</v>
      </c>
      <c r="C96" s="6">
        <f>+C97+C100+C117+C119+C125+C140+C161+C163</f>
        <v>60578000</v>
      </c>
      <c r="D96" s="6">
        <f>+D97+D100+D117+D119+D125+D140+D161+D163</f>
        <v>-7410474</v>
      </c>
      <c r="E96" s="6">
        <f>+E97+E100+E117+E119+E125+E140+E161+E163</f>
        <v>-42055461</v>
      </c>
      <c r="F96" s="6">
        <f>+F97+F100+F117+F119+F125+F140+F161+F163</f>
        <v>18522539</v>
      </c>
      <c r="G96" s="6">
        <f>+G97+G98</f>
        <v>0</v>
      </c>
      <c r="H96" s="6">
        <f>+H97+H100+H117+H119+H125+H140+H161+H163</f>
        <v>18522539</v>
      </c>
      <c r="I96" s="6">
        <f>+I97+I100+I117+I119+I125+I140+I161+I163</f>
        <v>0</v>
      </c>
      <c r="J96" s="6">
        <f>+J97+J100+J117+J119+J125+J140+J161+J163</f>
        <v>18522539</v>
      </c>
      <c r="K96" s="6">
        <f>+J96/H96*100</f>
        <v>100</v>
      </c>
      <c r="L96" s="6">
        <f>+L97+L100+L117+L119+L125+L140+L161+L163</f>
        <v>10534936</v>
      </c>
      <c r="M96" s="6">
        <f>+M97+M100+M117+M119+M125+M140+M161+M163</f>
        <v>18483320</v>
      </c>
      <c r="N96" s="6">
        <f>M96/H96*100</f>
        <v>99.788263369292949</v>
      </c>
      <c r="P96" s="17"/>
      <c r="Q96" s="17"/>
      <c r="R96" s="17"/>
    </row>
    <row r="97" spans="1:18" s="7" customFormat="1" x14ac:dyDescent="0.25">
      <c r="A97" s="4" t="s">
        <v>195</v>
      </c>
      <c r="B97" s="5" t="s">
        <v>196</v>
      </c>
      <c r="C97" s="6">
        <f>+C98+C99</f>
        <v>828000</v>
      </c>
      <c r="D97" s="6">
        <f>+D98+D99</f>
        <v>0</v>
      </c>
      <c r="E97" s="6">
        <f>+E98+E99</f>
        <v>-828000</v>
      </c>
      <c r="F97" s="6">
        <f>+F98+F99</f>
        <v>0</v>
      </c>
      <c r="G97" s="6">
        <f>+G98+G99</f>
        <v>0</v>
      </c>
      <c r="H97" s="6">
        <f>+H98+H99</f>
        <v>0</v>
      </c>
      <c r="I97" s="6">
        <f>+I98+I99</f>
        <v>0</v>
      </c>
      <c r="J97" s="6">
        <f>+J98+J99</f>
        <v>0</v>
      </c>
      <c r="K97" s="6">
        <v>0</v>
      </c>
      <c r="L97" s="6">
        <f>+L98+L99</f>
        <v>0</v>
      </c>
      <c r="M97" s="6">
        <f>+M98+M99</f>
        <v>0</v>
      </c>
      <c r="N97" s="6">
        <v>0</v>
      </c>
      <c r="P97" s="17"/>
      <c r="Q97" s="17"/>
      <c r="R97" s="17"/>
    </row>
    <row r="98" spans="1:18" customFormat="1" x14ac:dyDescent="0.25">
      <c r="A98" s="9" t="s">
        <v>197</v>
      </c>
      <c r="B98" s="10" t="s">
        <v>198</v>
      </c>
      <c r="C98" s="11">
        <v>275000</v>
      </c>
      <c r="D98" s="11">
        <v>0</v>
      </c>
      <c r="E98" s="11">
        <v>-275000</v>
      </c>
      <c r="F98" s="11">
        <f>+C98+E98</f>
        <v>0</v>
      </c>
      <c r="G98" s="11">
        <f>+G99+G100</f>
        <v>0</v>
      </c>
      <c r="H98" s="11">
        <f>+C98+E98</f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P98" s="17"/>
      <c r="Q98" s="17"/>
      <c r="R98" s="17"/>
    </row>
    <row r="99" spans="1:18" customFormat="1" x14ac:dyDescent="0.25">
      <c r="A99" s="9" t="s">
        <v>199</v>
      </c>
      <c r="B99" s="10" t="s">
        <v>200</v>
      </c>
      <c r="C99" s="11">
        <v>553000</v>
      </c>
      <c r="D99" s="11">
        <v>0</v>
      </c>
      <c r="E99" s="11">
        <v>-553000</v>
      </c>
      <c r="F99" s="11">
        <f>+C99+E99</f>
        <v>0</v>
      </c>
      <c r="G99" s="11">
        <f>+G100+G101</f>
        <v>0</v>
      </c>
      <c r="H99" s="11">
        <f>+C99+E99</f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P99" s="17"/>
      <c r="Q99" s="17"/>
      <c r="R99" s="17"/>
    </row>
    <row r="100" spans="1:18" s="7" customFormat="1" x14ac:dyDescent="0.25">
      <c r="A100" s="4" t="s">
        <v>201</v>
      </c>
      <c r="B100" s="5" t="s">
        <v>202</v>
      </c>
      <c r="C100" s="6">
        <f>SUM(C101:C116)</f>
        <v>22408000</v>
      </c>
      <c r="D100" s="6">
        <f>SUM(D101:D116)</f>
        <v>-809733</v>
      </c>
      <c r="E100" s="6">
        <f>SUM(E101:E116)</f>
        <v>-17993331</v>
      </c>
      <c r="F100" s="6">
        <f>SUM(F101:F116)</f>
        <v>4414669</v>
      </c>
      <c r="G100" s="6">
        <f>+G101+G102</f>
        <v>0</v>
      </c>
      <c r="H100" s="6">
        <f>SUM(H101:H116)</f>
        <v>4414669</v>
      </c>
      <c r="I100" s="6">
        <f>SUM(I101:I116)</f>
        <v>0</v>
      </c>
      <c r="J100" s="6">
        <f>SUM(J101:J116)</f>
        <v>4414669</v>
      </c>
      <c r="K100" s="6">
        <f>+J100/H100*100</f>
        <v>100</v>
      </c>
      <c r="L100" s="6">
        <f>SUM(L101:L116)</f>
        <v>4359383</v>
      </c>
      <c r="M100" s="6">
        <f>SUM(M101:M116)</f>
        <v>4398440</v>
      </c>
      <c r="N100" s="6">
        <f>M100/H100*100</f>
        <v>99.632384670288985</v>
      </c>
      <c r="P100" s="17"/>
      <c r="Q100" s="17"/>
      <c r="R100" s="17"/>
    </row>
    <row r="101" spans="1:18" customFormat="1" x14ac:dyDescent="0.25">
      <c r="A101" s="9" t="s">
        <v>203</v>
      </c>
      <c r="B101" s="10" t="s">
        <v>204</v>
      </c>
      <c r="C101" s="11">
        <v>24000</v>
      </c>
      <c r="D101" s="11">
        <v>0</v>
      </c>
      <c r="E101" s="11">
        <v>-24000</v>
      </c>
      <c r="F101" s="11">
        <f>+C101+E101</f>
        <v>0</v>
      </c>
      <c r="G101" s="11">
        <f>+G102+G103</f>
        <v>0</v>
      </c>
      <c r="H101" s="11">
        <f>+C101+E101</f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P101" s="17"/>
      <c r="Q101" s="17"/>
      <c r="R101" s="17"/>
    </row>
    <row r="102" spans="1:18" customFormat="1" x14ac:dyDescent="0.25">
      <c r="A102" s="9" t="s">
        <v>205</v>
      </c>
      <c r="B102" s="10" t="s">
        <v>206</v>
      </c>
      <c r="C102" s="11">
        <v>599000</v>
      </c>
      <c r="D102" s="11">
        <v>0</v>
      </c>
      <c r="E102" s="11">
        <v>-599000</v>
      </c>
      <c r="F102" s="11">
        <f>+C102+E102</f>
        <v>0</v>
      </c>
      <c r="G102" s="11">
        <f>+G103+G104</f>
        <v>0</v>
      </c>
      <c r="H102" s="11">
        <f>+C102+E102</f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P102" s="17"/>
      <c r="Q102" s="17"/>
      <c r="R102" s="17"/>
    </row>
    <row r="103" spans="1:18" customFormat="1" x14ac:dyDescent="0.25">
      <c r="A103" s="9" t="s">
        <v>207</v>
      </c>
      <c r="B103" s="10" t="s">
        <v>208</v>
      </c>
      <c r="C103" s="11">
        <v>644000</v>
      </c>
      <c r="D103" s="11">
        <v>0</v>
      </c>
      <c r="E103" s="11">
        <v>-644000</v>
      </c>
      <c r="F103" s="11">
        <f>+C103+E103</f>
        <v>0</v>
      </c>
      <c r="G103" s="11">
        <f>+G104+G105</f>
        <v>0</v>
      </c>
      <c r="H103" s="11">
        <f>+C103+E103</f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P103" s="17"/>
      <c r="Q103" s="17"/>
      <c r="R103" s="17"/>
    </row>
    <row r="104" spans="1:18" customFormat="1" x14ac:dyDescent="0.25">
      <c r="A104" s="9" t="s">
        <v>209</v>
      </c>
      <c r="B104" s="10" t="s">
        <v>210</v>
      </c>
      <c r="C104" s="11">
        <v>1158000</v>
      </c>
      <c r="D104" s="11">
        <v>0</v>
      </c>
      <c r="E104" s="11">
        <v>-1158000</v>
      </c>
      <c r="F104" s="11">
        <f>+C104+E104</f>
        <v>0</v>
      </c>
      <c r="G104" s="11">
        <f>+G105+G106</f>
        <v>0</v>
      </c>
      <c r="H104" s="11">
        <f>+C104+E104</f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P104" s="17"/>
      <c r="Q104" s="17"/>
      <c r="R104" s="17"/>
    </row>
    <row r="105" spans="1:18" customFormat="1" x14ac:dyDescent="0.25">
      <c r="A105" s="9" t="s">
        <v>211</v>
      </c>
      <c r="B105" s="10" t="s">
        <v>212</v>
      </c>
      <c r="C105" s="11">
        <v>3122000</v>
      </c>
      <c r="D105" s="11">
        <v>0</v>
      </c>
      <c r="E105" s="11">
        <v>-3122000</v>
      </c>
      <c r="F105" s="11">
        <f>+C105+E105</f>
        <v>0</v>
      </c>
      <c r="G105" s="11">
        <f>+G106+G107</f>
        <v>0</v>
      </c>
      <c r="H105" s="11">
        <f>+C105+E105</f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P105" s="17"/>
      <c r="Q105" s="17"/>
      <c r="R105" s="17"/>
    </row>
    <row r="106" spans="1:18" customFormat="1" x14ac:dyDescent="0.25">
      <c r="A106" s="9" t="s">
        <v>213</v>
      </c>
      <c r="B106" s="10" t="s">
        <v>214</v>
      </c>
      <c r="C106" s="11">
        <v>4573000</v>
      </c>
      <c r="D106" s="11">
        <v>-367748</v>
      </c>
      <c r="E106" s="11">
        <v>-2568100</v>
      </c>
      <c r="F106" s="11">
        <f>+C106+E106</f>
        <v>2004900</v>
      </c>
      <c r="G106" s="11">
        <f>+G107+G108</f>
        <v>0</v>
      </c>
      <c r="H106" s="11">
        <f>+C106+E106</f>
        <v>2004900</v>
      </c>
      <c r="I106" s="11">
        <v>0</v>
      </c>
      <c r="J106" s="11">
        <v>2004900</v>
      </c>
      <c r="K106" s="11">
        <f>+J106/H106*100</f>
        <v>100</v>
      </c>
      <c r="L106" s="11">
        <v>1979792</v>
      </c>
      <c r="M106" s="11">
        <v>1997530</v>
      </c>
      <c r="N106" s="11">
        <f>M106/H106*100</f>
        <v>99.632400618484724</v>
      </c>
      <c r="P106" s="17"/>
      <c r="Q106" s="17"/>
      <c r="R106" s="17"/>
    </row>
    <row r="107" spans="1:18" customFormat="1" x14ac:dyDescent="0.25">
      <c r="A107" s="9" t="s">
        <v>215</v>
      </c>
      <c r="B107" s="10" t="s">
        <v>216</v>
      </c>
      <c r="C107" s="11">
        <v>4224000</v>
      </c>
      <c r="D107" s="11">
        <v>-379782</v>
      </c>
      <c r="E107" s="11">
        <v>-2153126</v>
      </c>
      <c r="F107" s="11">
        <f>+C107+E107</f>
        <v>2070874</v>
      </c>
      <c r="G107" s="11">
        <f>+G108+G109</f>
        <v>0</v>
      </c>
      <c r="H107" s="11">
        <f>+C107+E107</f>
        <v>2070874</v>
      </c>
      <c r="I107" s="11">
        <v>0</v>
      </c>
      <c r="J107" s="11">
        <v>2070874</v>
      </c>
      <c r="K107" s="11">
        <f>+J107/H107*100</f>
        <v>100</v>
      </c>
      <c r="L107" s="11">
        <v>2044940</v>
      </c>
      <c r="M107" s="11">
        <v>2063261</v>
      </c>
      <c r="N107" s="11">
        <f>M107/H107*100</f>
        <v>99.632377440636176</v>
      </c>
      <c r="P107" s="17"/>
      <c r="Q107" s="17"/>
      <c r="R107" s="17"/>
    </row>
    <row r="108" spans="1:18" customFormat="1" x14ac:dyDescent="0.25">
      <c r="A108" s="9" t="s">
        <v>217</v>
      </c>
      <c r="B108" s="10" t="s">
        <v>218</v>
      </c>
      <c r="C108" s="11">
        <v>96000</v>
      </c>
      <c r="D108" s="11">
        <v>-62203</v>
      </c>
      <c r="E108" s="11">
        <v>242895</v>
      </c>
      <c r="F108" s="11">
        <f>+C108+E108</f>
        <v>338895</v>
      </c>
      <c r="G108" s="11">
        <f>+G109+G110</f>
        <v>0</v>
      </c>
      <c r="H108" s="11">
        <f>+C108+E108</f>
        <v>338895</v>
      </c>
      <c r="I108" s="11">
        <v>0</v>
      </c>
      <c r="J108" s="11">
        <v>338895</v>
      </c>
      <c r="K108" s="11">
        <f>+J108/H108*100</f>
        <v>100</v>
      </c>
      <c r="L108" s="11">
        <v>334651</v>
      </c>
      <c r="M108" s="11">
        <v>337649</v>
      </c>
      <c r="N108" s="11">
        <f>M108/H108*100</f>
        <v>99.632334498886081</v>
      </c>
      <c r="P108" s="17"/>
      <c r="Q108" s="17"/>
      <c r="R108" s="17"/>
    </row>
    <row r="109" spans="1:18" customFormat="1" x14ac:dyDescent="0.25">
      <c r="A109" s="9" t="s">
        <v>219</v>
      </c>
      <c r="B109" s="10" t="s">
        <v>220</v>
      </c>
      <c r="C109" s="11">
        <v>440000</v>
      </c>
      <c r="D109" s="11">
        <v>0</v>
      </c>
      <c r="E109" s="11">
        <v>-440000</v>
      </c>
      <c r="F109" s="11">
        <f>+C109+E109</f>
        <v>0</v>
      </c>
      <c r="G109" s="11">
        <f>+G110+G111</f>
        <v>0</v>
      </c>
      <c r="H109" s="11">
        <f>+C109+E109</f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P109" s="17"/>
      <c r="Q109" s="17"/>
      <c r="R109" s="17"/>
    </row>
    <row r="110" spans="1:18" customFormat="1" x14ac:dyDescent="0.25">
      <c r="A110" s="9" t="s">
        <v>221</v>
      </c>
      <c r="B110" s="10" t="s">
        <v>222</v>
      </c>
      <c r="C110" s="11">
        <v>2524000</v>
      </c>
      <c r="D110" s="11">
        <v>0</v>
      </c>
      <c r="E110" s="11">
        <v>-2524000</v>
      </c>
      <c r="F110" s="11">
        <f>+C110+E110</f>
        <v>0</v>
      </c>
      <c r="G110" s="11">
        <f>+G111+G112</f>
        <v>0</v>
      </c>
      <c r="H110" s="11">
        <f>+C110+E110</f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P110" s="17"/>
      <c r="Q110" s="17"/>
      <c r="R110" s="17"/>
    </row>
    <row r="111" spans="1:18" customFormat="1" x14ac:dyDescent="0.25">
      <c r="A111" s="9" t="s">
        <v>223</v>
      </c>
      <c r="B111" s="10" t="s">
        <v>224</v>
      </c>
      <c r="C111" s="11">
        <v>4083000</v>
      </c>
      <c r="D111" s="11">
        <v>0</v>
      </c>
      <c r="E111" s="11">
        <v>-4083000</v>
      </c>
      <c r="F111" s="11">
        <f>+C111+E111</f>
        <v>0</v>
      </c>
      <c r="G111" s="11">
        <f>+G112+G113</f>
        <v>0</v>
      </c>
      <c r="H111" s="11">
        <f>+C111+E111</f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P111" s="17"/>
      <c r="Q111" s="17"/>
      <c r="R111" s="17"/>
    </row>
    <row r="112" spans="1:18" customFormat="1" x14ac:dyDescent="0.25">
      <c r="A112" s="9" t="s">
        <v>225</v>
      </c>
      <c r="B112" s="10" t="s">
        <v>226</v>
      </c>
      <c r="C112" s="11">
        <v>152000</v>
      </c>
      <c r="D112" s="11">
        <v>0</v>
      </c>
      <c r="E112" s="11">
        <v>-152000</v>
      </c>
      <c r="F112" s="11">
        <f>+C112+E112</f>
        <v>0</v>
      </c>
      <c r="G112" s="11">
        <f>+G113+G114</f>
        <v>0</v>
      </c>
      <c r="H112" s="11">
        <f>+C112+E112</f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P112" s="17"/>
      <c r="Q112" s="17"/>
      <c r="R112" s="17"/>
    </row>
    <row r="113" spans="1:18" customFormat="1" x14ac:dyDescent="0.25">
      <c r="A113" s="9" t="s">
        <v>227</v>
      </c>
      <c r="B113" s="10" t="s">
        <v>228</v>
      </c>
      <c r="C113" s="11">
        <v>142000</v>
      </c>
      <c r="D113" s="11">
        <v>0</v>
      </c>
      <c r="E113" s="11">
        <v>-142000</v>
      </c>
      <c r="F113" s="11">
        <f>+C113+E113</f>
        <v>0</v>
      </c>
      <c r="G113" s="11">
        <f>+G114+G115</f>
        <v>0</v>
      </c>
      <c r="H113" s="11">
        <f>+C113+E113</f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P113" s="17"/>
      <c r="Q113" s="17"/>
      <c r="R113" s="17"/>
    </row>
    <row r="114" spans="1:18" customFormat="1" x14ac:dyDescent="0.25">
      <c r="A114" s="9" t="s">
        <v>229</v>
      </c>
      <c r="B114" s="10" t="s">
        <v>230</v>
      </c>
      <c r="C114" s="11">
        <v>161000</v>
      </c>
      <c r="D114" s="11">
        <v>0</v>
      </c>
      <c r="E114" s="11">
        <v>-161000</v>
      </c>
      <c r="F114" s="11">
        <f>+C114+E114</f>
        <v>0</v>
      </c>
      <c r="G114" s="11">
        <f>+G115+G116</f>
        <v>0</v>
      </c>
      <c r="H114" s="11">
        <f>+C114+E114</f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P114" s="17"/>
      <c r="Q114" s="17"/>
      <c r="R114" s="17"/>
    </row>
    <row r="115" spans="1:18" customFormat="1" x14ac:dyDescent="0.25">
      <c r="A115" s="9" t="s">
        <v>231</v>
      </c>
      <c r="B115" s="10" t="s">
        <v>232</v>
      </c>
      <c r="C115" s="11">
        <v>206000</v>
      </c>
      <c r="D115" s="11">
        <v>0</v>
      </c>
      <c r="E115" s="11">
        <v>-206000</v>
      </c>
      <c r="F115" s="11">
        <f>+C115+E115</f>
        <v>0</v>
      </c>
      <c r="G115" s="11">
        <f>+G116+G117</f>
        <v>0</v>
      </c>
      <c r="H115" s="11">
        <f>+C115+E115</f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P115" s="17"/>
      <c r="Q115" s="17"/>
      <c r="R115" s="17"/>
    </row>
    <row r="116" spans="1:18" customFormat="1" x14ac:dyDescent="0.25">
      <c r="A116" s="9" t="s">
        <v>233</v>
      </c>
      <c r="B116" s="10" t="s">
        <v>234</v>
      </c>
      <c r="C116" s="11">
        <v>260000</v>
      </c>
      <c r="D116" s="11">
        <v>0</v>
      </c>
      <c r="E116" s="11">
        <v>-260000</v>
      </c>
      <c r="F116" s="11">
        <f>+C116+E116</f>
        <v>0</v>
      </c>
      <c r="G116" s="11">
        <f>+G117+G118</f>
        <v>0</v>
      </c>
      <c r="H116" s="11">
        <f>+C116+E116</f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P116" s="17"/>
      <c r="Q116" s="17"/>
      <c r="R116" s="17"/>
    </row>
    <row r="117" spans="1:18" s="7" customFormat="1" x14ac:dyDescent="0.25">
      <c r="A117" s="4" t="s">
        <v>235</v>
      </c>
      <c r="B117" s="5" t="s">
        <v>236</v>
      </c>
      <c r="C117" s="6">
        <f>+C118</f>
        <v>283000</v>
      </c>
      <c r="D117" s="6">
        <f>+D118</f>
        <v>-50993</v>
      </c>
      <c r="E117" s="6">
        <f>+E118</f>
        <v>-5217</v>
      </c>
      <c r="F117" s="6">
        <f>+F118</f>
        <v>277783</v>
      </c>
      <c r="G117" s="6">
        <f>+G118+G119</f>
        <v>0</v>
      </c>
      <c r="H117" s="6">
        <f>+H118</f>
        <v>277783</v>
      </c>
      <c r="I117" s="6">
        <f>+I118</f>
        <v>0</v>
      </c>
      <c r="J117" s="6">
        <f>+J118</f>
        <v>277783</v>
      </c>
      <c r="K117" s="6">
        <f>+J117/H117*100</f>
        <v>100</v>
      </c>
      <c r="L117" s="6">
        <f>+L118</f>
        <v>274304</v>
      </c>
      <c r="M117" s="6">
        <f>+M118</f>
        <v>276761</v>
      </c>
      <c r="N117" s="6">
        <f>M117/H117*100</f>
        <v>99.632086916765957</v>
      </c>
      <c r="P117" s="17"/>
      <c r="Q117" s="17"/>
      <c r="R117" s="17"/>
    </row>
    <row r="118" spans="1:18" customFormat="1" x14ac:dyDescent="0.25">
      <c r="A118" s="9" t="s">
        <v>237</v>
      </c>
      <c r="B118" s="10" t="s">
        <v>238</v>
      </c>
      <c r="C118" s="11">
        <v>283000</v>
      </c>
      <c r="D118" s="11">
        <v>-50993</v>
      </c>
      <c r="E118" s="11">
        <v>-5217</v>
      </c>
      <c r="F118" s="11">
        <f>+C118+E118</f>
        <v>277783</v>
      </c>
      <c r="G118" s="11">
        <f>+G119+G120</f>
        <v>0</v>
      </c>
      <c r="H118" s="11">
        <f>+C118+E118</f>
        <v>277783</v>
      </c>
      <c r="I118" s="11">
        <v>0</v>
      </c>
      <c r="J118" s="11">
        <v>277783</v>
      </c>
      <c r="K118" s="11">
        <f>+J118/H118*100</f>
        <v>100</v>
      </c>
      <c r="L118" s="11">
        <v>274304</v>
      </c>
      <c r="M118" s="11">
        <v>276761</v>
      </c>
      <c r="N118" s="11">
        <f>M118/H118*100</f>
        <v>99.632086916765957</v>
      </c>
      <c r="P118" s="17"/>
      <c r="Q118" s="17"/>
      <c r="R118" s="17"/>
    </row>
    <row r="119" spans="1:18" s="7" customFormat="1" x14ac:dyDescent="0.25">
      <c r="A119" s="4" t="s">
        <v>239</v>
      </c>
      <c r="B119" s="5" t="s">
        <v>240</v>
      </c>
      <c r="C119" s="6">
        <f>+C120+C121+C122+C123+C124</f>
        <v>696000</v>
      </c>
      <c r="D119" s="6">
        <f>+D120+D121+D122+D123+D124</f>
        <v>-129551</v>
      </c>
      <c r="E119" s="6">
        <f>+E120+E121+E122+E123+E124</f>
        <v>10473</v>
      </c>
      <c r="F119" s="6">
        <f>+F120+F121+F122+F123+F124</f>
        <v>706473</v>
      </c>
      <c r="G119" s="6">
        <f>+G120+G121</f>
        <v>0</v>
      </c>
      <c r="H119" s="6">
        <f>+H120+H121+H122+H123+H124</f>
        <v>706473</v>
      </c>
      <c r="I119" s="6">
        <f>+I120+I121+I122+I123+I124</f>
        <v>0</v>
      </c>
      <c r="J119" s="6">
        <f>+J120+J121+J122+J123+J124</f>
        <v>706473</v>
      </c>
      <c r="K119" s="6">
        <f>+J119/H119*100</f>
        <v>100</v>
      </c>
      <c r="L119" s="6">
        <f>+L120+L121+L122+L123+L124</f>
        <v>697626</v>
      </c>
      <c r="M119" s="6">
        <f>+M120+M121+M122+M123+M124</f>
        <v>703876</v>
      </c>
      <c r="N119" s="6">
        <f>M119/H119*100</f>
        <v>99.632399256588712</v>
      </c>
      <c r="P119" s="17"/>
      <c r="Q119" s="17"/>
      <c r="R119" s="17"/>
    </row>
    <row r="120" spans="1:18" customFormat="1" x14ac:dyDescent="0.25">
      <c r="A120" s="9" t="s">
        <v>241</v>
      </c>
      <c r="B120" s="10" t="s">
        <v>242</v>
      </c>
      <c r="C120" s="11">
        <v>202000</v>
      </c>
      <c r="D120" s="11">
        <v>-49246</v>
      </c>
      <c r="E120" s="11">
        <v>66756</v>
      </c>
      <c r="F120" s="11">
        <f>+C120+E120</f>
        <v>268756</v>
      </c>
      <c r="G120" s="11">
        <f>+G121+G123</f>
        <v>0</v>
      </c>
      <c r="H120" s="11">
        <f>+C120+E120</f>
        <v>268756</v>
      </c>
      <c r="I120" s="11">
        <v>0</v>
      </c>
      <c r="J120" s="11">
        <v>268756</v>
      </c>
      <c r="K120" s="11">
        <f>+J120/H120*100</f>
        <v>100</v>
      </c>
      <c r="L120" s="11">
        <v>265390</v>
      </c>
      <c r="M120" s="11">
        <v>267768</v>
      </c>
      <c r="N120" s="11">
        <f>M120/H120*100</f>
        <v>99.632380300346782</v>
      </c>
      <c r="P120" s="17"/>
      <c r="Q120" s="17"/>
      <c r="R120" s="17"/>
    </row>
    <row r="121" spans="1:18" customFormat="1" x14ac:dyDescent="0.25">
      <c r="A121" s="9" t="s">
        <v>243</v>
      </c>
      <c r="B121" s="10" t="s">
        <v>244</v>
      </c>
      <c r="C121" s="11">
        <v>405000</v>
      </c>
      <c r="D121" s="11">
        <v>0</v>
      </c>
      <c r="E121" s="11">
        <v>-405000</v>
      </c>
      <c r="F121" s="11">
        <f>+C121+E121</f>
        <v>0</v>
      </c>
      <c r="G121" s="11">
        <f>+G123+G124</f>
        <v>0</v>
      </c>
      <c r="H121" s="11">
        <f>+C121+E121</f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P121" s="17"/>
      <c r="Q121" s="17"/>
      <c r="R121" s="17"/>
    </row>
    <row r="122" spans="1:18" customFormat="1" x14ac:dyDescent="0.25">
      <c r="A122" s="9" t="s">
        <v>498</v>
      </c>
      <c r="B122" s="10" t="s">
        <v>499</v>
      </c>
      <c r="C122" s="11">
        <v>0</v>
      </c>
      <c r="D122" s="11">
        <v>-80305</v>
      </c>
      <c r="E122" s="11">
        <v>437717</v>
      </c>
      <c r="F122" s="11">
        <f>+C122+E122</f>
        <v>437717</v>
      </c>
      <c r="G122" s="11">
        <f>+G124+G125</f>
        <v>0</v>
      </c>
      <c r="H122" s="11">
        <f>+C122+E122</f>
        <v>437717</v>
      </c>
      <c r="I122" s="11">
        <v>0</v>
      </c>
      <c r="J122" s="11">
        <v>437717</v>
      </c>
      <c r="K122" s="11">
        <f>+J122/H122*100</f>
        <v>100</v>
      </c>
      <c r="L122" s="11">
        <v>432236</v>
      </c>
      <c r="M122" s="11">
        <v>436108</v>
      </c>
      <c r="N122" s="11">
        <f>M122/H122*100</f>
        <v>99.632410895624346</v>
      </c>
      <c r="P122" s="17"/>
      <c r="Q122" s="17"/>
      <c r="R122" s="17"/>
    </row>
    <row r="123" spans="1:18" customFormat="1" x14ac:dyDescent="0.25">
      <c r="A123" s="9" t="s">
        <v>245</v>
      </c>
      <c r="B123" s="10" t="s">
        <v>246</v>
      </c>
      <c r="C123" s="11">
        <v>44000</v>
      </c>
      <c r="D123" s="11">
        <v>0</v>
      </c>
      <c r="E123" s="11">
        <v>-44000</v>
      </c>
      <c r="F123" s="11">
        <f>+C123+E123</f>
        <v>0</v>
      </c>
      <c r="G123" s="11">
        <f>+G124+G125</f>
        <v>0</v>
      </c>
      <c r="H123" s="11">
        <f>+C123+E123</f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P123" s="17"/>
      <c r="Q123" s="17"/>
      <c r="R123" s="17"/>
    </row>
    <row r="124" spans="1:18" customFormat="1" x14ac:dyDescent="0.25">
      <c r="A124" s="9" t="s">
        <v>247</v>
      </c>
      <c r="B124" s="10" t="s">
        <v>248</v>
      </c>
      <c r="C124" s="11">
        <v>45000</v>
      </c>
      <c r="D124" s="11">
        <v>0</v>
      </c>
      <c r="E124" s="11">
        <v>-45000</v>
      </c>
      <c r="F124" s="11">
        <f>+C124+E124</f>
        <v>0</v>
      </c>
      <c r="G124" s="11">
        <f>+G125+G126</f>
        <v>0</v>
      </c>
      <c r="H124" s="11">
        <f>+C124+E124</f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P124" s="17"/>
      <c r="Q124" s="17"/>
      <c r="R124" s="17"/>
    </row>
    <row r="125" spans="1:18" s="7" customFormat="1" x14ac:dyDescent="0.25">
      <c r="A125" s="4" t="s">
        <v>249</v>
      </c>
      <c r="B125" s="5" t="s">
        <v>250</v>
      </c>
      <c r="C125" s="6">
        <f>SUM(C126:C139)</f>
        <v>4415000</v>
      </c>
      <c r="D125" s="6">
        <f>SUM(D126:D139)</f>
        <v>-491718</v>
      </c>
      <c r="E125" s="6">
        <f>SUM(E126:E139)</f>
        <v>-1733698</v>
      </c>
      <c r="F125" s="6">
        <f>SUM(F126:F139)</f>
        <v>2681302</v>
      </c>
      <c r="G125" s="6">
        <f>+G126+G127</f>
        <v>0</v>
      </c>
      <c r="H125" s="6">
        <f>SUM(H126:H139)</f>
        <v>2681302</v>
      </c>
      <c r="I125" s="6">
        <f>SUM(I126:I139)</f>
        <v>0</v>
      </c>
      <c r="J125" s="6">
        <f>SUM(J126:J139)</f>
        <v>2681302</v>
      </c>
      <c r="K125" s="6">
        <f>+J125/H125*100</f>
        <v>100</v>
      </c>
      <c r="L125" s="6">
        <f>SUM(L126:L139)</f>
        <v>2647723</v>
      </c>
      <c r="M125" s="6">
        <f>SUM(M126:M139)</f>
        <v>2671445</v>
      </c>
      <c r="N125" s="6">
        <f>M125/H125*100</f>
        <v>99.632380089971221</v>
      </c>
      <c r="P125" s="17"/>
      <c r="Q125" s="17"/>
      <c r="R125" s="17"/>
    </row>
    <row r="126" spans="1:18" customFormat="1" x14ac:dyDescent="0.25">
      <c r="A126" s="9" t="s">
        <v>251</v>
      </c>
      <c r="B126" s="10" t="s">
        <v>252</v>
      </c>
      <c r="C126" s="11">
        <v>344000</v>
      </c>
      <c r="D126" s="11">
        <v>0</v>
      </c>
      <c r="E126" s="11">
        <v>-344000</v>
      </c>
      <c r="F126" s="11">
        <f>+C126+E126</f>
        <v>0</v>
      </c>
      <c r="G126" s="11">
        <f>+G127+G128</f>
        <v>0</v>
      </c>
      <c r="H126" s="11">
        <f>+C126+E126</f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P126" s="17"/>
      <c r="Q126" s="17"/>
      <c r="R126" s="17"/>
    </row>
    <row r="127" spans="1:18" customFormat="1" x14ac:dyDescent="0.25">
      <c r="A127" s="9" t="s">
        <v>253</v>
      </c>
      <c r="B127" s="10" t="s">
        <v>254</v>
      </c>
      <c r="C127" s="11">
        <v>68000</v>
      </c>
      <c r="D127" s="11">
        <v>-14297</v>
      </c>
      <c r="E127" s="11">
        <v>10126</v>
      </c>
      <c r="F127" s="11">
        <f>+C127+E127</f>
        <v>78126</v>
      </c>
      <c r="G127" s="11">
        <f>+G128+G129</f>
        <v>0</v>
      </c>
      <c r="H127" s="11">
        <f>+C127+E127</f>
        <v>78126</v>
      </c>
      <c r="I127" s="11">
        <v>0</v>
      </c>
      <c r="J127" s="11">
        <v>78126</v>
      </c>
      <c r="K127" s="11">
        <f>+J127/H127*100</f>
        <v>100</v>
      </c>
      <c r="L127" s="11">
        <v>77148</v>
      </c>
      <c r="M127" s="11">
        <v>77839</v>
      </c>
      <c r="N127" s="11">
        <f>M127/H127*100</f>
        <v>99.632644702147815</v>
      </c>
      <c r="P127" s="17"/>
      <c r="Q127" s="17"/>
      <c r="R127" s="17"/>
    </row>
    <row r="128" spans="1:18" customFormat="1" x14ac:dyDescent="0.25">
      <c r="A128" s="9" t="s">
        <v>255</v>
      </c>
      <c r="B128" s="10" t="s">
        <v>256</v>
      </c>
      <c r="C128" s="11">
        <v>102000</v>
      </c>
      <c r="D128" s="11">
        <v>-49224</v>
      </c>
      <c r="E128" s="11">
        <v>166130</v>
      </c>
      <c r="F128" s="11">
        <f>+C128+E128</f>
        <v>268130</v>
      </c>
      <c r="G128" s="11">
        <f>+G129+G130</f>
        <v>0</v>
      </c>
      <c r="H128" s="11">
        <f>+C128+E128</f>
        <v>268130</v>
      </c>
      <c r="I128" s="11">
        <v>0</v>
      </c>
      <c r="J128" s="11">
        <v>268130</v>
      </c>
      <c r="K128" s="11">
        <f>+J128/H128*100</f>
        <v>100</v>
      </c>
      <c r="L128" s="11">
        <v>264772</v>
      </c>
      <c r="M128" s="11">
        <v>267144</v>
      </c>
      <c r="N128" s="11">
        <f>M128/H128*100</f>
        <v>99.632267929735576</v>
      </c>
      <c r="P128" s="17"/>
      <c r="Q128" s="17"/>
      <c r="R128" s="17"/>
    </row>
    <row r="129" spans="1:18" customFormat="1" x14ac:dyDescent="0.25">
      <c r="A129" s="9" t="s">
        <v>257</v>
      </c>
      <c r="B129" s="10" t="s">
        <v>258</v>
      </c>
      <c r="C129" s="11">
        <v>458000</v>
      </c>
      <c r="D129" s="11">
        <v>-252930</v>
      </c>
      <c r="E129" s="11">
        <v>921263</v>
      </c>
      <c r="F129" s="11">
        <f>+C129+E129</f>
        <v>1379263</v>
      </c>
      <c r="G129" s="11">
        <f>+G130+G131</f>
        <v>0</v>
      </c>
      <c r="H129" s="11">
        <f>+C129+E129</f>
        <v>1379263</v>
      </c>
      <c r="I129" s="11">
        <v>0</v>
      </c>
      <c r="J129" s="11">
        <v>1379263</v>
      </c>
      <c r="K129" s="11">
        <f>+J129/H129*100</f>
        <v>100</v>
      </c>
      <c r="L129" s="11">
        <v>1361990</v>
      </c>
      <c r="M129" s="11">
        <v>1374193</v>
      </c>
      <c r="N129" s="11">
        <f>M129/H129*100</f>
        <v>99.632412382555032</v>
      </c>
      <c r="P129" s="17"/>
      <c r="Q129" s="17"/>
      <c r="R129" s="17"/>
    </row>
    <row r="130" spans="1:18" customFormat="1" x14ac:dyDescent="0.25">
      <c r="A130" s="9" t="s">
        <v>259</v>
      </c>
      <c r="B130" s="10" t="s">
        <v>260</v>
      </c>
      <c r="C130" s="11">
        <v>191000</v>
      </c>
      <c r="D130" s="11">
        <v>0</v>
      </c>
      <c r="E130" s="11">
        <v>-191000</v>
      </c>
      <c r="F130" s="11">
        <f>+C130+E130</f>
        <v>0</v>
      </c>
      <c r="G130" s="11">
        <f>+G131+G132</f>
        <v>0</v>
      </c>
      <c r="H130" s="11">
        <f>+C130+E130</f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P130" s="17"/>
      <c r="Q130" s="17"/>
      <c r="R130" s="17"/>
    </row>
    <row r="131" spans="1:18" customFormat="1" x14ac:dyDescent="0.25">
      <c r="A131" s="9" t="s">
        <v>261</v>
      </c>
      <c r="B131" s="10" t="s">
        <v>262</v>
      </c>
      <c r="C131" s="11">
        <v>24000</v>
      </c>
      <c r="D131" s="11">
        <v>0</v>
      </c>
      <c r="E131" s="11">
        <v>-24000</v>
      </c>
      <c r="F131" s="11">
        <f>+C131+E131</f>
        <v>0</v>
      </c>
      <c r="G131" s="11">
        <f>+G132+G133</f>
        <v>0</v>
      </c>
      <c r="H131" s="11">
        <f>+C131+E131</f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P131" s="17"/>
      <c r="Q131" s="17"/>
      <c r="R131" s="17"/>
    </row>
    <row r="132" spans="1:18" customFormat="1" x14ac:dyDescent="0.25">
      <c r="A132" s="9" t="s">
        <v>263</v>
      </c>
      <c r="B132" s="10" t="s">
        <v>264</v>
      </c>
      <c r="C132" s="11">
        <v>30000</v>
      </c>
      <c r="D132" s="11">
        <v>0</v>
      </c>
      <c r="E132" s="11">
        <v>-30000</v>
      </c>
      <c r="F132" s="11">
        <f>+C132+E132</f>
        <v>0</v>
      </c>
      <c r="G132" s="11">
        <f>+G133+G134</f>
        <v>0</v>
      </c>
      <c r="H132" s="11">
        <f>+C132+E132</f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P132" s="17"/>
      <c r="Q132" s="17"/>
      <c r="R132" s="17"/>
    </row>
    <row r="133" spans="1:18" customFormat="1" x14ac:dyDescent="0.25">
      <c r="A133" s="9" t="s">
        <v>265</v>
      </c>
      <c r="B133" s="10" t="s">
        <v>266</v>
      </c>
      <c r="C133" s="11">
        <v>538000</v>
      </c>
      <c r="D133" s="11">
        <v>0</v>
      </c>
      <c r="E133" s="11">
        <v>-538000</v>
      </c>
      <c r="F133" s="11">
        <f>+C133+E133</f>
        <v>0</v>
      </c>
      <c r="G133" s="11">
        <f>+G134+G135</f>
        <v>0</v>
      </c>
      <c r="H133" s="11">
        <f>+C133+E133</f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P133" s="17"/>
      <c r="Q133" s="17"/>
      <c r="R133" s="17"/>
    </row>
    <row r="134" spans="1:18" customFormat="1" x14ac:dyDescent="0.25">
      <c r="A134" s="9" t="s">
        <v>267</v>
      </c>
      <c r="B134" s="10" t="s">
        <v>268</v>
      </c>
      <c r="C134" s="11">
        <v>212000</v>
      </c>
      <c r="D134" s="11">
        <v>-107633</v>
      </c>
      <c r="E134" s="11">
        <v>374817</v>
      </c>
      <c r="F134" s="11">
        <f>+C134+E134</f>
        <v>586817</v>
      </c>
      <c r="G134" s="11">
        <f>+G135+G136</f>
        <v>0</v>
      </c>
      <c r="H134" s="11">
        <f>+C134+E134</f>
        <v>586817</v>
      </c>
      <c r="I134" s="11">
        <v>0</v>
      </c>
      <c r="J134" s="11">
        <v>586817</v>
      </c>
      <c r="K134" s="11">
        <f>+J134/H134*100</f>
        <v>100</v>
      </c>
      <c r="L134" s="11">
        <v>579468</v>
      </c>
      <c r="M134" s="11">
        <v>584659</v>
      </c>
      <c r="N134" s="11">
        <f>M134/H134*100</f>
        <v>99.632253325994299</v>
      </c>
      <c r="P134" s="17"/>
      <c r="Q134" s="17"/>
      <c r="R134" s="17"/>
    </row>
    <row r="135" spans="1:18" customFormat="1" x14ac:dyDescent="0.25">
      <c r="A135" s="9" t="s">
        <v>269</v>
      </c>
      <c r="B135" s="10" t="s">
        <v>270</v>
      </c>
      <c r="C135" s="11">
        <v>700000</v>
      </c>
      <c r="D135" s="11">
        <v>0</v>
      </c>
      <c r="E135" s="11">
        <v>-700000</v>
      </c>
      <c r="F135" s="11">
        <f>+C135+E135</f>
        <v>0</v>
      </c>
      <c r="G135" s="11">
        <f>+G136+G137</f>
        <v>0</v>
      </c>
      <c r="H135" s="11">
        <f>+C135+E135</f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P135" s="17"/>
      <c r="Q135" s="17"/>
      <c r="R135" s="17"/>
    </row>
    <row r="136" spans="1:18" customFormat="1" x14ac:dyDescent="0.25">
      <c r="A136" s="9" t="s">
        <v>271</v>
      </c>
      <c r="B136" s="10" t="s">
        <v>272</v>
      </c>
      <c r="C136" s="11">
        <v>449000</v>
      </c>
      <c r="D136" s="11">
        <v>-67634</v>
      </c>
      <c r="E136" s="11">
        <v>-80034</v>
      </c>
      <c r="F136" s="11">
        <f>+C136+E136</f>
        <v>368966</v>
      </c>
      <c r="G136" s="11">
        <f>+G137+G138</f>
        <v>0</v>
      </c>
      <c r="H136" s="11">
        <f>+C136+E136</f>
        <v>368966</v>
      </c>
      <c r="I136" s="11">
        <v>0</v>
      </c>
      <c r="J136" s="11">
        <v>368966</v>
      </c>
      <c r="K136" s="11">
        <f>+J136/H136*100</f>
        <v>100</v>
      </c>
      <c r="L136" s="11">
        <v>364345</v>
      </c>
      <c r="M136" s="11">
        <v>367610</v>
      </c>
      <c r="N136" s="11">
        <f>M136/H136*100</f>
        <v>99.63248646216725</v>
      </c>
      <c r="P136" s="17"/>
      <c r="Q136" s="17"/>
      <c r="R136" s="17"/>
    </row>
    <row r="137" spans="1:18" customFormat="1" x14ac:dyDescent="0.25">
      <c r="A137" s="9" t="s">
        <v>273</v>
      </c>
      <c r="B137" s="10" t="s">
        <v>274</v>
      </c>
      <c r="C137" s="11">
        <v>86000</v>
      </c>
      <c r="D137" s="11">
        <v>0</v>
      </c>
      <c r="E137" s="11">
        <v>-86000</v>
      </c>
      <c r="F137" s="11">
        <f>+C137+E137</f>
        <v>0</v>
      </c>
      <c r="G137" s="11">
        <f>+G138+G139</f>
        <v>0</v>
      </c>
      <c r="H137" s="11">
        <f>+C137+E137</f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P137" s="17"/>
      <c r="Q137" s="17"/>
      <c r="R137" s="17"/>
    </row>
    <row r="138" spans="1:18" customFormat="1" x14ac:dyDescent="0.25">
      <c r="A138" s="9" t="s">
        <v>275</v>
      </c>
      <c r="B138" s="10" t="s">
        <v>276</v>
      </c>
      <c r="C138" s="11">
        <v>913000</v>
      </c>
      <c r="D138" s="11">
        <v>0</v>
      </c>
      <c r="E138" s="11">
        <v>-913000</v>
      </c>
      <c r="F138" s="11">
        <f>+C138+E138</f>
        <v>0</v>
      </c>
      <c r="G138" s="11">
        <f>+G139+G140</f>
        <v>0</v>
      </c>
      <c r="H138" s="11">
        <f>+C138+E138</f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P138" s="17"/>
      <c r="Q138" s="17"/>
      <c r="R138" s="17"/>
    </row>
    <row r="139" spans="1:18" customFormat="1" x14ac:dyDescent="0.25">
      <c r="A139" s="9" t="s">
        <v>277</v>
      </c>
      <c r="B139" s="10" t="s">
        <v>278</v>
      </c>
      <c r="C139" s="11">
        <v>300000</v>
      </c>
      <c r="D139" s="11">
        <v>0</v>
      </c>
      <c r="E139" s="11">
        <v>-300000</v>
      </c>
      <c r="F139" s="11">
        <f>+C139+E139</f>
        <v>0</v>
      </c>
      <c r="G139" s="11">
        <f>+G140+G141</f>
        <v>0</v>
      </c>
      <c r="H139" s="11">
        <f>+C139+E139</f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P139" s="17"/>
      <c r="Q139" s="17"/>
      <c r="R139" s="17"/>
    </row>
    <row r="140" spans="1:18" s="7" customFormat="1" x14ac:dyDescent="0.25">
      <c r="A140" s="4" t="s">
        <v>279</v>
      </c>
      <c r="B140" s="5" t="s">
        <v>280</v>
      </c>
      <c r="C140" s="6">
        <f>SUM(C141:C160)</f>
        <v>23116000</v>
      </c>
      <c r="D140" s="6">
        <f>SUM(D141:D160)</f>
        <v>-5627331</v>
      </c>
      <c r="E140" s="6">
        <f>SUM(E141:E160)</f>
        <v>-14316151</v>
      </c>
      <c r="F140" s="6">
        <f>SUM(F141:F160)</f>
        <v>8799849</v>
      </c>
      <c r="G140" s="6">
        <f>+G141+G142</f>
        <v>0</v>
      </c>
      <c r="H140" s="6">
        <f>SUM(H141:H160)</f>
        <v>8799849</v>
      </c>
      <c r="I140" s="6">
        <f>SUM(I141:I160)</f>
        <v>0</v>
      </c>
      <c r="J140" s="6">
        <f>SUM(J141:J160)</f>
        <v>8799849</v>
      </c>
      <c r="K140" s="6">
        <f>+J140/H140*100</f>
        <v>100</v>
      </c>
      <c r="L140" s="6">
        <f>SUM(L141:L160)</f>
        <v>934006</v>
      </c>
      <c r="M140" s="6">
        <f>SUM(M141:M160)</f>
        <v>8796373</v>
      </c>
      <c r="N140" s="6">
        <f>M140/H140*100</f>
        <v>99.960499322204271</v>
      </c>
      <c r="P140" s="17"/>
      <c r="Q140" s="17"/>
      <c r="R140" s="17"/>
    </row>
    <row r="141" spans="1:18" customFormat="1" x14ac:dyDescent="0.25">
      <c r="A141" s="9" t="s">
        <v>281</v>
      </c>
      <c r="B141" s="10" t="s">
        <v>282</v>
      </c>
      <c r="C141" s="11">
        <v>23000</v>
      </c>
      <c r="D141" s="11">
        <v>0</v>
      </c>
      <c r="E141" s="11">
        <v>-23000</v>
      </c>
      <c r="F141" s="11">
        <f>+C141+E141</f>
        <v>0</v>
      </c>
      <c r="G141" s="11">
        <f>+G142+G143</f>
        <v>0</v>
      </c>
      <c r="H141" s="11">
        <f>+C141+E141</f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P141" s="17"/>
      <c r="Q141" s="17"/>
      <c r="R141" s="17"/>
    </row>
    <row r="142" spans="1:18" customFormat="1" x14ac:dyDescent="0.25">
      <c r="A142" s="9" t="s">
        <v>283</v>
      </c>
      <c r="B142" s="10" t="s">
        <v>284</v>
      </c>
      <c r="C142" s="11">
        <v>2166000</v>
      </c>
      <c r="D142" s="11">
        <v>-45995</v>
      </c>
      <c r="E142" s="11">
        <v>-1915370</v>
      </c>
      <c r="F142" s="11">
        <f>+C142+E142</f>
        <v>250630</v>
      </c>
      <c r="G142" s="11">
        <f>+G143+G144</f>
        <v>0</v>
      </c>
      <c r="H142" s="11">
        <f>+C142+E142</f>
        <v>250630</v>
      </c>
      <c r="I142" s="11">
        <v>0</v>
      </c>
      <c r="J142" s="11">
        <v>250630</v>
      </c>
      <c r="K142" s="11">
        <f>+J142/H142*100</f>
        <v>100</v>
      </c>
      <c r="L142" s="11">
        <v>247491</v>
      </c>
      <c r="M142" s="11">
        <v>249708</v>
      </c>
      <c r="N142" s="11">
        <f>M142/H142*100</f>
        <v>99.632127039859554</v>
      </c>
      <c r="P142" s="17"/>
      <c r="Q142" s="17"/>
      <c r="R142" s="17"/>
    </row>
    <row r="143" spans="1:18" customFormat="1" x14ac:dyDescent="0.25">
      <c r="A143" s="9" t="s">
        <v>285</v>
      </c>
      <c r="B143" s="10" t="s">
        <v>286</v>
      </c>
      <c r="C143" s="11">
        <v>571000</v>
      </c>
      <c r="D143" s="11">
        <v>0</v>
      </c>
      <c r="E143" s="11">
        <v>-571000</v>
      </c>
      <c r="F143" s="11">
        <f>+C143+E143</f>
        <v>0</v>
      </c>
      <c r="G143" s="11">
        <f>+G144+G145</f>
        <v>0</v>
      </c>
      <c r="H143" s="11">
        <f>+C143+E143</f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P143" s="17"/>
      <c r="Q143" s="17"/>
      <c r="R143" s="17"/>
    </row>
    <row r="144" spans="1:18" customFormat="1" x14ac:dyDescent="0.25">
      <c r="A144" s="9" t="s">
        <v>287</v>
      </c>
      <c r="B144" s="10" t="s">
        <v>288</v>
      </c>
      <c r="C144" s="11">
        <v>66000</v>
      </c>
      <c r="D144" s="11">
        <v>0</v>
      </c>
      <c r="E144" s="11">
        <v>-66000</v>
      </c>
      <c r="F144" s="11">
        <f>+C144+E144</f>
        <v>0</v>
      </c>
      <c r="G144" s="11">
        <f>+G145+G146</f>
        <v>0</v>
      </c>
      <c r="H144" s="11">
        <f>+C144+E144</f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P144" s="17"/>
      <c r="Q144" s="17"/>
      <c r="R144" s="17"/>
    </row>
    <row r="145" spans="1:18" customFormat="1" x14ac:dyDescent="0.25">
      <c r="A145" s="9" t="s">
        <v>289</v>
      </c>
      <c r="B145" s="10" t="s">
        <v>290</v>
      </c>
      <c r="C145" s="11">
        <v>3653000</v>
      </c>
      <c r="D145" s="11">
        <v>0</v>
      </c>
      <c r="E145" s="11">
        <v>-3653000</v>
      </c>
      <c r="F145" s="11">
        <f>+C145+E145</f>
        <v>0</v>
      </c>
      <c r="G145" s="11">
        <f>+G146+G147</f>
        <v>0</v>
      </c>
      <c r="H145" s="11">
        <f>+C145+E145</f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P145" s="17"/>
      <c r="Q145" s="17"/>
      <c r="R145" s="17"/>
    </row>
    <row r="146" spans="1:18" customFormat="1" x14ac:dyDescent="0.25">
      <c r="A146" s="9" t="s">
        <v>291</v>
      </c>
      <c r="B146" s="10" t="s">
        <v>292</v>
      </c>
      <c r="C146" s="11">
        <v>130000</v>
      </c>
      <c r="D146" s="11">
        <v>0</v>
      </c>
      <c r="E146" s="11">
        <v>-130000</v>
      </c>
      <c r="F146" s="11">
        <f>+C146+E146</f>
        <v>0</v>
      </c>
      <c r="G146" s="11">
        <f>+G147+G148</f>
        <v>0</v>
      </c>
      <c r="H146" s="11">
        <f>+C146+E146</f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P146" s="17"/>
      <c r="Q146" s="17"/>
      <c r="R146" s="17"/>
    </row>
    <row r="147" spans="1:18" customFormat="1" x14ac:dyDescent="0.25">
      <c r="A147" s="9" t="s">
        <v>293</v>
      </c>
      <c r="B147" s="10" t="s">
        <v>294</v>
      </c>
      <c r="C147" s="11">
        <v>143000</v>
      </c>
      <c r="D147" s="11">
        <v>0</v>
      </c>
      <c r="E147" s="11">
        <v>-143000</v>
      </c>
      <c r="F147" s="11">
        <f>+C147+E147</f>
        <v>0</v>
      </c>
      <c r="G147" s="11">
        <f>+G148+G149</f>
        <v>0</v>
      </c>
      <c r="H147" s="11">
        <f>+C147+E147</f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P147" s="17"/>
      <c r="Q147" s="17"/>
      <c r="R147" s="17"/>
    </row>
    <row r="148" spans="1:18" customFormat="1" x14ac:dyDescent="0.25">
      <c r="A148" s="9" t="s">
        <v>295</v>
      </c>
      <c r="B148" s="10" t="s">
        <v>296</v>
      </c>
      <c r="C148" s="11">
        <v>1066000</v>
      </c>
      <c r="D148" s="11">
        <v>0</v>
      </c>
      <c r="E148" s="11">
        <v>-1066000</v>
      </c>
      <c r="F148" s="11">
        <f>+C148+E148</f>
        <v>0</v>
      </c>
      <c r="G148" s="11">
        <f>+G149+G150</f>
        <v>0</v>
      </c>
      <c r="H148" s="11">
        <f>+C148+E148</f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P148" s="17"/>
      <c r="Q148" s="17"/>
      <c r="R148" s="17"/>
    </row>
    <row r="149" spans="1:18" customFormat="1" x14ac:dyDescent="0.25">
      <c r="A149" s="9" t="s">
        <v>297</v>
      </c>
      <c r="B149" s="10" t="s">
        <v>298</v>
      </c>
      <c r="C149" s="11">
        <v>780000</v>
      </c>
      <c r="D149" s="11">
        <v>-15946</v>
      </c>
      <c r="E149" s="11">
        <v>-692846</v>
      </c>
      <c r="F149" s="11">
        <f>+C149+E149</f>
        <v>87154</v>
      </c>
      <c r="G149" s="11">
        <f>+G150+G151</f>
        <v>0</v>
      </c>
      <c r="H149" s="11">
        <f>+C149+E149</f>
        <v>87154</v>
      </c>
      <c r="I149" s="11">
        <v>0</v>
      </c>
      <c r="J149" s="11">
        <v>87154</v>
      </c>
      <c r="K149" s="11">
        <f>+J149/H149*100</f>
        <v>100</v>
      </c>
      <c r="L149" s="11">
        <v>86063</v>
      </c>
      <c r="M149" s="11">
        <v>86834</v>
      </c>
      <c r="N149" s="11">
        <f>M149/H149*100</f>
        <v>99.632833834362174</v>
      </c>
      <c r="P149" s="17"/>
      <c r="Q149" s="17"/>
      <c r="R149" s="17"/>
    </row>
    <row r="150" spans="1:18" customFormat="1" x14ac:dyDescent="0.25">
      <c r="A150" s="9" t="s">
        <v>299</v>
      </c>
      <c r="B150" s="10" t="s">
        <v>300</v>
      </c>
      <c r="C150" s="11">
        <v>40000</v>
      </c>
      <c r="D150" s="11">
        <v>0</v>
      </c>
      <c r="E150" s="11">
        <v>-40000</v>
      </c>
      <c r="F150" s="11">
        <f>+C150+E150</f>
        <v>0</v>
      </c>
      <c r="G150" s="11">
        <f>+G151+G152</f>
        <v>0</v>
      </c>
      <c r="H150" s="11">
        <f>+C150+E150</f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P150" s="17"/>
      <c r="Q150" s="17"/>
      <c r="R150" s="17"/>
    </row>
    <row r="151" spans="1:18" customFormat="1" x14ac:dyDescent="0.25">
      <c r="A151" s="9" t="s">
        <v>301</v>
      </c>
      <c r="B151" s="10" t="s">
        <v>302</v>
      </c>
      <c r="C151" s="11">
        <v>530000</v>
      </c>
      <c r="D151" s="11">
        <v>0</v>
      </c>
      <c r="E151" s="11">
        <v>-530000</v>
      </c>
      <c r="F151" s="11">
        <f>+C151+E151</f>
        <v>0</v>
      </c>
      <c r="G151" s="11">
        <f>+G152+G153</f>
        <v>0</v>
      </c>
      <c r="H151" s="11">
        <f>+C151+E151</f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P151" s="17"/>
      <c r="Q151" s="17"/>
      <c r="R151" s="17"/>
    </row>
    <row r="152" spans="1:18" customFormat="1" x14ac:dyDescent="0.25">
      <c r="A152" s="9" t="s">
        <v>303</v>
      </c>
      <c r="B152" s="10" t="s">
        <v>304</v>
      </c>
      <c r="C152" s="11">
        <v>1146000</v>
      </c>
      <c r="D152" s="11">
        <v>0</v>
      </c>
      <c r="E152" s="11">
        <v>-1146000</v>
      </c>
      <c r="F152" s="11">
        <f>+C152+E152</f>
        <v>0</v>
      </c>
      <c r="G152" s="11">
        <f>+G153+G154</f>
        <v>0</v>
      </c>
      <c r="H152" s="11">
        <f>+C152+E152</f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P152" s="17"/>
      <c r="Q152" s="17"/>
      <c r="R152" s="17"/>
    </row>
    <row r="153" spans="1:18" customFormat="1" x14ac:dyDescent="0.25">
      <c r="A153" s="9" t="s">
        <v>305</v>
      </c>
      <c r="B153" s="10" t="s">
        <v>306</v>
      </c>
      <c r="C153" s="11">
        <v>53000</v>
      </c>
      <c r="D153" s="11">
        <v>-9962</v>
      </c>
      <c r="E153" s="11">
        <v>1375</v>
      </c>
      <c r="F153" s="11">
        <f>+C153+E153</f>
        <v>54375</v>
      </c>
      <c r="G153" s="11">
        <f>+G154+G155</f>
        <v>0</v>
      </c>
      <c r="H153" s="11">
        <f>+C153+E153</f>
        <v>54375</v>
      </c>
      <c r="I153" s="11">
        <v>0</v>
      </c>
      <c r="J153" s="11">
        <v>54375</v>
      </c>
      <c r="K153" s="11">
        <f>+J153/H153*100</f>
        <v>100</v>
      </c>
      <c r="L153" s="11">
        <v>53695</v>
      </c>
      <c r="M153" s="11">
        <v>54176</v>
      </c>
      <c r="N153" s="11">
        <f>M153/H153*100</f>
        <v>99.634022988505748</v>
      </c>
      <c r="P153" s="17"/>
      <c r="Q153" s="17"/>
      <c r="R153" s="17"/>
    </row>
    <row r="154" spans="1:18" customFormat="1" x14ac:dyDescent="0.25">
      <c r="A154" s="9" t="s">
        <v>307</v>
      </c>
      <c r="B154" s="10" t="s">
        <v>308</v>
      </c>
      <c r="C154" s="11">
        <v>56000</v>
      </c>
      <c r="D154" s="11">
        <v>-101488</v>
      </c>
      <c r="E154" s="11">
        <v>497690</v>
      </c>
      <c r="F154" s="11">
        <f>+C154+E154</f>
        <v>553690</v>
      </c>
      <c r="G154" s="11">
        <f>+G155+G156</f>
        <v>0</v>
      </c>
      <c r="H154" s="11">
        <f>+C154+E154</f>
        <v>553690</v>
      </c>
      <c r="I154" s="11">
        <v>0</v>
      </c>
      <c r="J154" s="11">
        <v>553690</v>
      </c>
      <c r="K154" s="11">
        <f>+J154/H154*100</f>
        <v>100</v>
      </c>
      <c r="L154" s="11">
        <v>546757</v>
      </c>
      <c r="M154" s="11">
        <v>551655</v>
      </c>
      <c r="N154" s="11">
        <f>M154/H154*100</f>
        <v>99.632465820224311</v>
      </c>
      <c r="P154" s="17"/>
      <c r="Q154" s="17"/>
      <c r="R154" s="17"/>
    </row>
    <row r="155" spans="1:18" customFormat="1" x14ac:dyDescent="0.25">
      <c r="A155" s="9" t="s">
        <v>309</v>
      </c>
      <c r="B155" s="10" t="s">
        <v>310</v>
      </c>
      <c r="C155" s="11">
        <v>229000</v>
      </c>
      <c r="D155" s="11">
        <v>0</v>
      </c>
      <c r="E155" s="11">
        <v>-229000</v>
      </c>
      <c r="F155" s="11">
        <f>+C155+E155</f>
        <v>0</v>
      </c>
      <c r="G155" s="11">
        <f>+G156+G157</f>
        <v>0</v>
      </c>
      <c r="H155" s="11">
        <f>+C155+E155</f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P155" s="17"/>
      <c r="Q155" s="17"/>
      <c r="R155" s="17"/>
    </row>
    <row r="156" spans="1:18" customFormat="1" x14ac:dyDescent="0.25">
      <c r="A156" s="9" t="s">
        <v>311</v>
      </c>
      <c r="B156" s="10" t="s">
        <v>312</v>
      </c>
      <c r="C156" s="11">
        <v>100000</v>
      </c>
      <c r="D156" s="11">
        <v>0</v>
      </c>
      <c r="E156" s="11">
        <v>-100000</v>
      </c>
      <c r="F156" s="11">
        <f>+C156+E156</f>
        <v>0</v>
      </c>
      <c r="G156" s="11">
        <f>+G157+G159</f>
        <v>0</v>
      </c>
      <c r="H156" s="11">
        <f>+C156+E156</f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P156" s="17"/>
      <c r="Q156" s="17"/>
      <c r="R156" s="17"/>
    </row>
    <row r="157" spans="1:18" customFormat="1" x14ac:dyDescent="0.25">
      <c r="A157" s="9" t="s">
        <v>313</v>
      </c>
      <c r="B157" s="10" t="s">
        <v>314</v>
      </c>
      <c r="C157" s="11">
        <v>682000</v>
      </c>
      <c r="D157" s="11">
        <v>0</v>
      </c>
      <c r="E157" s="11">
        <v>-682000</v>
      </c>
      <c r="F157" s="11">
        <f>+C157+E157</f>
        <v>0</v>
      </c>
      <c r="G157" s="11">
        <f>+G159+G160</f>
        <v>0</v>
      </c>
      <c r="H157" s="11">
        <f>+C157+E157</f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P157" s="17"/>
      <c r="Q157" s="17"/>
      <c r="R157" s="17"/>
    </row>
    <row r="158" spans="1:18" customFormat="1" x14ac:dyDescent="0.25">
      <c r="A158" s="10" t="s">
        <v>492</v>
      </c>
      <c r="B158" s="10" t="s">
        <v>493</v>
      </c>
      <c r="C158" s="11">
        <v>0</v>
      </c>
      <c r="D158" s="11">
        <v>-5453940</v>
      </c>
      <c r="E158" s="11">
        <v>7854000</v>
      </c>
      <c r="F158" s="11">
        <f>+C158+E158</f>
        <v>7854000</v>
      </c>
      <c r="G158" s="11">
        <v>0</v>
      </c>
      <c r="H158" s="11">
        <f>+C158+E158</f>
        <v>7854000</v>
      </c>
      <c r="I158" s="11">
        <v>0</v>
      </c>
      <c r="J158" s="11">
        <v>7854000</v>
      </c>
      <c r="K158" s="11">
        <f>+J158/H158*100</f>
        <v>100</v>
      </c>
      <c r="L158" s="11">
        <v>0</v>
      </c>
      <c r="M158" s="11">
        <v>7854000</v>
      </c>
      <c r="N158" s="11">
        <f>M158/H158*100</f>
        <v>100</v>
      </c>
      <c r="P158" s="17"/>
      <c r="Q158" s="17"/>
      <c r="R158" s="17"/>
    </row>
    <row r="159" spans="1:18" customFormat="1" x14ac:dyDescent="0.25">
      <c r="A159" s="9" t="s">
        <v>315</v>
      </c>
      <c r="B159" s="10" t="s">
        <v>316</v>
      </c>
      <c r="C159" s="11">
        <v>8682000</v>
      </c>
      <c r="D159" s="11">
        <v>0</v>
      </c>
      <c r="E159" s="11">
        <v>-8682000</v>
      </c>
      <c r="F159" s="11">
        <f>+C159+E159</f>
        <v>0</v>
      </c>
      <c r="G159" s="11">
        <f>+G160+G161</f>
        <v>0</v>
      </c>
      <c r="H159" s="11">
        <f>+C159+E159</f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P159" s="17"/>
      <c r="Q159" s="17"/>
      <c r="R159" s="17"/>
    </row>
    <row r="160" spans="1:18" customFormat="1" x14ac:dyDescent="0.25">
      <c r="A160" s="9" t="s">
        <v>317</v>
      </c>
      <c r="B160" s="10" t="s">
        <v>318</v>
      </c>
      <c r="C160" s="11">
        <v>3000000</v>
      </c>
      <c r="D160" s="11">
        <v>0</v>
      </c>
      <c r="E160" s="11">
        <v>-3000000</v>
      </c>
      <c r="F160" s="11">
        <f>+C160+E160</f>
        <v>0</v>
      </c>
      <c r="G160" s="11">
        <f>+G161+G162</f>
        <v>0</v>
      </c>
      <c r="H160" s="11">
        <f>+C160+E160</f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P160" s="17"/>
      <c r="Q160" s="17"/>
      <c r="R160" s="17"/>
    </row>
    <row r="161" spans="1:18" s="7" customFormat="1" x14ac:dyDescent="0.25">
      <c r="A161" s="4" t="s">
        <v>319</v>
      </c>
      <c r="B161" s="5" t="s">
        <v>320</v>
      </c>
      <c r="C161" s="6">
        <f>+C162</f>
        <v>251000</v>
      </c>
      <c r="D161" s="6">
        <f>+D162</f>
        <v>-245424</v>
      </c>
      <c r="E161" s="6">
        <f>+E162</f>
        <v>1087221</v>
      </c>
      <c r="F161" s="6">
        <f>+F162</f>
        <v>1338221</v>
      </c>
      <c r="G161" s="6">
        <f>+G162+G163</f>
        <v>0</v>
      </c>
      <c r="H161" s="6">
        <f>+H162</f>
        <v>1338221</v>
      </c>
      <c r="I161" s="6">
        <f>+I162</f>
        <v>0</v>
      </c>
      <c r="J161" s="6">
        <f>+J162</f>
        <v>1338221</v>
      </c>
      <c r="K161" s="6">
        <f>+J161/H161*100</f>
        <v>100</v>
      </c>
      <c r="L161" s="6">
        <f>+L162</f>
        <v>1321462</v>
      </c>
      <c r="M161" s="6">
        <f>+M162</f>
        <v>1333302</v>
      </c>
      <c r="N161" s="6">
        <f>M161/H161*100</f>
        <v>99.63242244741339</v>
      </c>
      <c r="P161" s="17"/>
      <c r="Q161" s="17"/>
      <c r="R161" s="17"/>
    </row>
    <row r="162" spans="1:18" customFormat="1" x14ac:dyDescent="0.25">
      <c r="A162" s="9" t="s">
        <v>321</v>
      </c>
      <c r="B162" s="10" t="s">
        <v>322</v>
      </c>
      <c r="C162" s="11">
        <v>251000</v>
      </c>
      <c r="D162" s="11">
        <v>-245424</v>
      </c>
      <c r="E162" s="11">
        <v>1087221</v>
      </c>
      <c r="F162" s="11">
        <f>+C162+E162</f>
        <v>1338221</v>
      </c>
      <c r="G162" s="11">
        <f>+G163+G164</f>
        <v>0</v>
      </c>
      <c r="H162" s="11">
        <f>+C162+E162</f>
        <v>1338221</v>
      </c>
      <c r="I162" s="11">
        <v>0</v>
      </c>
      <c r="J162" s="11">
        <v>1338221</v>
      </c>
      <c r="K162" s="11">
        <f>+J162/H162*100</f>
        <v>100</v>
      </c>
      <c r="L162" s="11">
        <v>1321462</v>
      </c>
      <c r="M162" s="11">
        <v>1333302</v>
      </c>
      <c r="N162" s="11">
        <f>M162/H162*100</f>
        <v>99.63242244741339</v>
      </c>
      <c r="P162" s="17"/>
      <c r="Q162" s="17"/>
      <c r="R162" s="17"/>
    </row>
    <row r="163" spans="1:18" s="7" customFormat="1" x14ac:dyDescent="0.25">
      <c r="A163" s="4" t="s">
        <v>323</v>
      </c>
      <c r="B163" s="5" t="s">
        <v>324</v>
      </c>
      <c r="C163" s="6">
        <f>SUM(C164:C173)</f>
        <v>8581000</v>
      </c>
      <c r="D163" s="6">
        <f>SUM(D164:D173)</f>
        <v>-55724</v>
      </c>
      <c r="E163" s="6">
        <f>SUM(E164:E173)</f>
        <v>-8276758</v>
      </c>
      <c r="F163" s="6">
        <f>SUM(F164:F173)</f>
        <v>304242</v>
      </c>
      <c r="G163" s="6">
        <f>+G164+G165</f>
        <v>0</v>
      </c>
      <c r="H163" s="6">
        <f>SUM(H164:H173)</f>
        <v>304242</v>
      </c>
      <c r="I163" s="6">
        <f>SUM(I164:I173)</f>
        <v>0</v>
      </c>
      <c r="J163" s="6">
        <f>SUM(J164:J173)</f>
        <v>304242</v>
      </c>
      <c r="K163" s="6">
        <f>+J163/H163*100</f>
        <v>100</v>
      </c>
      <c r="L163" s="6">
        <f>SUM(L164:L173)</f>
        <v>300432</v>
      </c>
      <c r="M163" s="6">
        <f>SUM(M164:M173)</f>
        <v>303123</v>
      </c>
      <c r="N163" s="6">
        <f>M163/H163*100</f>
        <v>99.632200682351552</v>
      </c>
      <c r="P163" s="17"/>
      <c r="Q163" s="17"/>
      <c r="R163" s="17"/>
    </row>
    <row r="164" spans="1:18" customFormat="1" x14ac:dyDescent="0.25">
      <c r="A164" s="9" t="s">
        <v>325</v>
      </c>
      <c r="B164" s="10" t="s">
        <v>326</v>
      </c>
      <c r="C164" s="11">
        <v>943000</v>
      </c>
      <c r="D164" s="11">
        <v>0</v>
      </c>
      <c r="E164" s="11">
        <v>-943000</v>
      </c>
      <c r="F164" s="11">
        <f>+C164+E164</f>
        <v>0</v>
      </c>
      <c r="G164" s="11">
        <f>+G165+G166</f>
        <v>0</v>
      </c>
      <c r="H164" s="11">
        <f>+C164+E164</f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P164" s="17"/>
      <c r="Q164" s="17"/>
      <c r="R164" s="17"/>
    </row>
    <row r="165" spans="1:18" customFormat="1" x14ac:dyDescent="0.25">
      <c r="A165" s="9" t="s">
        <v>327</v>
      </c>
      <c r="B165" s="10" t="s">
        <v>328</v>
      </c>
      <c r="C165" s="11">
        <v>1325000</v>
      </c>
      <c r="D165" s="11">
        <v>0</v>
      </c>
      <c r="E165" s="11">
        <v>-1325000</v>
      </c>
      <c r="F165" s="11">
        <f>+C165+E165</f>
        <v>0</v>
      </c>
      <c r="G165" s="11">
        <f>+G166+G167</f>
        <v>0</v>
      </c>
      <c r="H165" s="11">
        <f>+C165+E165</f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P165" s="17"/>
      <c r="Q165" s="17"/>
      <c r="R165" s="17"/>
    </row>
    <row r="166" spans="1:18" customFormat="1" x14ac:dyDescent="0.25">
      <c r="A166" s="9" t="s">
        <v>329</v>
      </c>
      <c r="B166" s="10" t="s">
        <v>330</v>
      </c>
      <c r="C166" s="11">
        <v>3893000</v>
      </c>
      <c r="D166" s="11">
        <v>0</v>
      </c>
      <c r="E166" s="11">
        <v>-3893000</v>
      </c>
      <c r="F166" s="11">
        <f>+C166+E166</f>
        <v>0</v>
      </c>
      <c r="G166" s="11">
        <f>+G167+G168</f>
        <v>0</v>
      </c>
      <c r="H166" s="11">
        <f>+C166+E166</f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P166" s="17"/>
      <c r="Q166" s="17"/>
      <c r="R166" s="17"/>
    </row>
    <row r="167" spans="1:18" customFormat="1" x14ac:dyDescent="0.25">
      <c r="A167" s="9" t="s">
        <v>331</v>
      </c>
      <c r="B167" s="10" t="s">
        <v>332</v>
      </c>
      <c r="C167" s="11">
        <v>747000</v>
      </c>
      <c r="D167" s="11">
        <v>0</v>
      </c>
      <c r="E167" s="11">
        <v>-747000</v>
      </c>
      <c r="F167" s="11">
        <f>+C167+E167</f>
        <v>0</v>
      </c>
      <c r="G167" s="11">
        <f>+G168+G169</f>
        <v>0</v>
      </c>
      <c r="H167" s="11">
        <f>+C167+E167</f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P167" s="17"/>
      <c r="Q167" s="17"/>
      <c r="R167" s="17"/>
    </row>
    <row r="168" spans="1:18" customFormat="1" x14ac:dyDescent="0.25">
      <c r="A168" s="9" t="s">
        <v>333</v>
      </c>
      <c r="B168" s="10" t="s">
        <v>334</v>
      </c>
      <c r="C168" s="11">
        <v>351000</v>
      </c>
      <c r="D168" s="11">
        <v>0</v>
      </c>
      <c r="E168" s="11">
        <v>-351000</v>
      </c>
      <c r="F168" s="11">
        <f>+C168+E168</f>
        <v>0</v>
      </c>
      <c r="G168" s="11">
        <f>+G169+G170</f>
        <v>0</v>
      </c>
      <c r="H168" s="11">
        <f>+C168+E168</f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P168" s="17"/>
      <c r="Q168" s="17"/>
      <c r="R168" s="17"/>
    </row>
    <row r="169" spans="1:18" customFormat="1" x14ac:dyDescent="0.25">
      <c r="A169" s="9" t="s">
        <v>335</v>
      </c>
      <c r="B169" s="10" t="s">
        <v>336</v>
      </c>
      <c r="C169" s="11">
        <v>340000</v>
      </c>
      <c r="D169" s="11">
        <v>0</v>
      </c>
      <c r="E169" s="11">
        <v>-340000</v>
      </c>
      <c r="F169" s="11">
        <f>+C169+E169</f>
        <v>0</v>
      </c>
      <c r="G169" s="11">
        <f>+G170+G171</f>
        <v>0</v>
      </c>
      <c r="H169" s="11">
        <f>+C169+E169</f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P169" s="17"/>
      <c r="Q169" s="17"/>
      <c r="R169" s="17"/>
    </row>
    <row r="170" spans="1:18" customFormat="1" x14ac:dyDescent="0.25">
      <c r="A170" s="9" t="s">
        <v>337</v>
      </c>
      <c r="B170" s="10" t="s">
        <v>338</v>
      </c>
      <c r="C170" s="11">
        <v>345000</v>
      </c>
      <c r="D170" s="11">
        <v>-55724</v>
      </c>
      <c r="E170" s="11">
        <v>-40758</v>
      </c>
      <c r="F170" s="11">
        <f>+C170+E170</f>
        <v>304242</v>
      </c>
      <c r="G170" s="11">
        <f>+G171+G172</f>
        <v>0</v>
      </c>
      <c r="H170" s="11">
        <f>+C170+E170</f>
        <v>304242</v>
      </c>
      <c r="I170" s="11">
        <v>0</v>
      </c>
      <c r="J170" s="11">
        <v>304242</v>
      </c>
      <c r="K170" s="11">
        <f>+J170/H170*100</f>
        <v>100</v>
      </c>
      <c r="L170" s="11">
        <v>300432</v>
      </c>
      <c r="M170" s="11">
        <v>303123</v>
      </c>
      <c r="N170" s="11">
        <f>M170/H170*100</f>
        <v>99.632200682351552</v>
      </c>
      <c r="P170" s="17"/>
      <c r="Q170" s="17"/>
      <c r="R170" s="17"/>
    </row>
    <row r="171" spans="1:18" customFormat="1" x14ac:dyDescent="0.25">
      <c r="A171" s="9" t="s">
        <v>339</v>
      </c>
      <c r="B171" s="10" t="s">
        <v>340</v>
      </c>
      <c r="C171" s="11">
        <v>25000</v>
      </c>
      <c r="D171" s="11">
        <v>0</v>
      </c>
      <c r="E171" s="11">
        <v>-25000</v>
      </c>
      <c r="F171" s="11">
        <f>+C171+E171</f>
        <v>0</v>
      </c>
      <c r="G171" s="11">
        <f>+G172+G173</f>
        <v>0</v>
      </c>
      <c r="H171" s="11">
        <f>+C171+E171</f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P171" s="17"/>
      <c r="Q171" s="17"/>
      <c r="R171" s="17"/>
    </row>
    <row r="172" spans="1:18" customFormat="1" x14ac:dyDescent="0.25">
      <c r="A172" s="9" t="s">
        <v>341</v>
      </c>
      <c r="B172" s="10" t="s">
        <v>342</v>
      </c>
      <c r="C172" s="11">
        <v>442000</v>
      </c>
      <c r="D172" s="11">
        <v>0</v>
      </c>
      <c r="E172" s="11">
        <v>-442000</v>
      </c>
      <c r="F172" s="11">
        <f>+C172+E172</f>
        <v>0</v>
      </c>
      <c r="G172" s="11">
        <f>+G173+G174</f>
        <v>0</v>
      </c>
      <c r="H172" s="11">
        <f>+C172+E172</f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P172" s="17"/>
      <c r="Q172" s="17"/>
      <c r="R172" s="17"/>
    </row>
    <row r="173" spans="1:18" customFormat="1" x14ac:dyDescent="0.25">
      <c r="A173" s="9" t="s">
        <v>343</v>
      </c>
      <c r="B173" s="10" t="s">
        <v>344</v>
      </c>
      <c r="C173" s="11">
        <v>170000</v>
      </c>
      <c r="D173" s="11">
        <v>0</v>
      </c>
      <c r="E173" s="11">
        <v>-170000</v>
      </c>
      <c r="F173" s="11">
        <f>+C173+E173</f>
        <v>0</v>
      </c>
      <c r="G173" s="11">
        <f>+G174+G175</f>
        <v>0</v>
      </c>
      <c r="H173" s="11">
        <f>+C173+E173</f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P173" s="17"/>
      <c r="Q173" s="17"/>
      <c r="R173" s="17"/>
    </row>
    <row r="174" spans="1:18" s="7" customFormat="1" x14ac:dyDescent="0.25">
      <c r="A174" s="4" t="s">
        <v>345</v>
      </c>
      <c r="B174" s="5" t="s">
        <v>346</v>
      </c>
      <c r="C174" s="6">
        <f>+C175</f>
        <v>2025000</v>
      </c>
      <c r="D174" s="6">
        <f>+D175</f>
        <v>-79066</v>
      </c>
      <c r="E174" s="6">
        <f>+E175</f>
        <v>-1593811</v>
      </c>
      <c r="F174" s="6">
        <f>+F175</f>
        <v>431189</v>
      </c>
      <c r="G174" s="6">
        <f>+G175+G176</f>
        <v>0</v>
      </c>
      <c r="H174" s="6">
        <f>+H175</f>
        <v>431189</v>
      </c>
      <c r="I174" s="6">
        <f>+I175</f>
        <v>0</v>
      </c>
      <c r="J174" s="6">
        <f>+J175</f>
        <v>431189</v>
      </c>
      <c r="K174" s="6">
        <f>+J174/H174*100</f>
        <v>100</v>
      </c>
      <c r="L174" s="6">
        <f>+L175</f>
        <v>425789</v>
      </c>
      <c r="M174" s="6">
        <f>+M175</f>
        <v>429604</v>
      </c>
      <c r="N174" s="6">
        <f>M174/H174*100</f>
        <v>99.632411773027613</v>
      </c>
      <c r="P174" s="17"/>
      <c r="Q174" s="17"/>
      <c r="R174" s="17"/>
    </row>
    <row r="175" spans="1:18" s="7" customFormat="1" x14ac:dyDescent="0.25">
      <c r="A175" s="4" t="s">
        <v>347</v>
      </c>
      <c r="B175" s="5" t="s">
        <v>348</v>
      </c>
      <c r="C175" s="6">
        <f>SUM(C176:C181)</f>
        <v>2025000</v>
      </c>
      <c r="D175" s="6">
        <f>SUM(D176:D181)</f>
        <v>-79066</v>
      </c>
      <c r="E175" s="6">
        <f>SUM(E176:E181)</f>
        <v>-1593811</v>
      </c>
      <c r="F175" s="6">
        <f>SUM(F176:F181)</f>
        <v>431189</v>
      </c>
      <c r="G175" s="6">
        <f>+G176+G177</f>
        <v>0</v>
      </c>
      <c r="H175" s="6">
        <f>SUM(H176:H181)</f>
        <v>431189</v>
      </c>
      <c r="I175" s="6">
        <f>SUM(I176:I181)</f>
        <v>0</v>
      </c>
      <c r="J175" s="6">
        <f>SUM(J176:J181)</f>
        <v>431189</v>
      </c>
      <c r="K175" s="6">
        <f>+J175/H175*100</f>
        <v>100</v>
      </c>
      <c r="L175" s="6">
        <f>SUM(L176:L181)</f>
        <v>425789</v>
      </c>
      <c r="M175" s="6">
        <f>SUM(M176:M181)</f>
        <v>429604</v>
      </c>
      <c r="N175" s="6">
        <f>M175/H175*100</f>
        <v>99.632411773027613</v>
      </c>
      <c r="P175" s="17"/>
      <c r="Q175" s="17"/>
      <c r="R175" s="17"/>
    </row>
    <row r="176" spans="1:18" customFormat="1" x14ac:dyDescent="0.25">
      <c r="A176" s="9" t="s">
        <v>349</v>
      </c>
      <c r="B176" s="10" t="s">
        <v>350</v>
      </c>
      <c r="C176" s="11">
        <v>31000</v>
      </c>
      <c r="D176" s="11">
        <v>-79066</v>
      </c>
      <c r="E176" s="11">
        <v>400189</v>
      </c>
      <c r="F176" s="11">
        <f>+C176+E176</f>
        <v>431189</v>
      </c>
      <c r="G176" s="11">
        <f>+G177+G178</f>
        <v>0</v>
      </c>
      <c r="H176" s="11">
        <f>+C176+E176</f>
        <v>431189</v>
      </c>
      <c r="I176" s="11">
        <v>0</v>
      </c>
      <c r="J176" s="11">
        <v>431189</v>
      </c>
      <c r="K176" s="11">
        <f>+J176/H176*100</f>
        <v>100</v>
      </c>
      <c r="L176" s="11">
        <v>425789</v>
      </c>
      <c r="M176" s="11">
        <v>429604</v>
      </c>
      <c r="N176" s="11">
        <f>M176/H176*100</f>
        <v>99.632411773027613</v>
      </c>
      <c r="P176" s="17"/>
      <c r="Q176" s="17"/>
      <c r="R176" s="17"/>
    </row>
    <row r="177" spans="1:19" x14ac:dyDescent="0.25">
      <c r="A177" s="9" t="s">
        <v>351</v>
      </c>
      <c r="B177" s="10" t="s">
        <v>352</v>
      </c>
      <c r="C177" s="11">
        <v>376000</v>
      </c>
      <c r="D177" s="11">
        <v>0</v>
      </c>
      <c r="E177" s="11">
        <v>-376000</v>
      </c>
      <c r="F177" s="11">
        <f>+C177+E177</f>
        <v>0</v>
      </c>
      <c r="G177" s="11">
        <f>+G178+G179</f>
        <v>0</v>
      </c>
      <c r="H177" s="11">
        <f>+C177+E177</f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P177" s="17"/>
      <c r="Q177" s="17"/>
      <c r="R177" s="17"/>
      <c r="S177"/>
    </row>
    <row r="178" spans="1:19" x14ac:dyDescent="0.25">
      <c r="A178" s="9" t="s">
        <v>353</v>
      </c>
      <c r="B178" s="10" t="s">
        <v>354</v>
      </c>
      <c r="C178" s="11">
        <v>33000</v>
      </c>
      <c r="D178" s="11">
        <v>0</v>
      </c>
      <c r="E178" s="11">
        <v>-33000</v>
      </c>
      <c r="F178" s="11">
        <f>+C178+E178</f>
        <v>0</v>
      </c>
      <c r="G178" s="11">
        <f>+G179+G180</f>
        <v>0</v>
      </c>
      <c r="H178" s="11">
        <f>+C178+E178</f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P178" s="17"/>
      <c r="Q178" s="17"/>
      <c r="R178" s="17"/>
      <c r="S178"/>
    </row>
    <row r="179" spans="1:19" x14ac:dyDescent="0.25">
      <c r="A179" s="9" t="s">
        <v>355</v>
      </c>
      <c r="B179" s="10" t="s">
        <v>356</v>
      </c>
      <c r="C179" s="11">
        <v>920000</v>
      </c>
      <c r="D179" s="11">
        <v>0</v>
      </c>
      <c r="E179" s="11">
        <v>-920000</v>
      </c>
      <c r="F179" s="11">
        <f>+C179+E179</f>
        <v>0</v>
      </c>
      <c r="G179" s="11">
        <f>+G180+G181</f>
        <v>0</v>
      </c>
      <c r="H179" s="11">
        <f>+C179+E179</f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P179" s="17"/>
      <c r="Q179" s="17"/>
      <c r="R179" s="17"/>
      <c r="S179"/>
    </row>
    <row r="180" spans="1:19" x14ac:dyDescent="0.25">
      <c r="A180" s="9" t="s">
        <v>357</v>
      </c>
      <c r="B180" s="10" t="s">
        <v>358</v>
      </c>
      <c r="C180" s="11">
        <v>364000</v>
      </c>
      <c r="D180" s="11">
        <v>0</v>
      </c>
      <c r="E180" s="11">
        <v>-364000</v>
      </c>
      <c r="F180" s="11">
        <f>+C180+E180</f>
        <v>0</v>
      </c>
      <c r="G180" s="11">
        <f>+G181+G182</f>
        <v>0</v>
      </c>
      <c r="H180" s="11">
        <f>+C180+E180</f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P180" s="17"/>
      <c r="Q180" s="17"/>
      <c r="R180" s="17"/>
      <c r="S180"/>
    </row>
    <row r="181" spans="1:19" x14ac:dyDescent="0.25">
      <c r="A181" s="9" t="s">
        <v>359</v>
      </c>
      <c r="B181" s="10" t="s">
        <v>360</v>
      </c>
      <c r="C181" s="11">
        <v>301000</v>
      </c>
      <c r="D181" s="11">
        <v>0</v>
      </c>
      <c r="E181" s="11">
        <v>-301000</v>
      </c>
      <c r="F181" s="11">
        <f>+C181+E181</f>
        <v>0</v>
      </c>
      <c r="G181" s="11">
        <f>+G182+G183</f>
        <v>0</v>
      </c>
      <c r="H181" s="11">
        <f>+C181+E181</f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P181" s="17"/>
      <c r="Q181" s="17"/>
      <c r="R181" s="17"/>
      <c r="S181"/>
    </row>
    <row r="182" spans="1:19" s="7" customFormat="1" x14ac:dyDescent="0.25">
      <c r="A182" s="4" t="s">
        <v>361</v>
      </c>
      <c r="B182" s="5" t="s">
        <v>362</v>
      </c>
      <c r="C182" s="6">
        <f>+C183+C187+C203+C223</f>
        <v>1815151000</v>
      </c>
      <c r="D182" s="6">
        <f>+D183+D187+D203+D223+D235</f>
        <v>-6016834</v>
      </c>
      <c r="E182" s="6">
        <f>+E183+E187+E203+E223+E235</f>
        <v>2788749929</v>
      </c>
      <c r="F182" s="6">
        <f>+F183+F187+F203+F223+F235</f>
        <v>4603900929</v>
      </c>
      <c r="G182" s="6">
        <f>+G183+G184</f>
        <v>0</v>
      </c>
      <c r="H182" s="6">
        <f>+H183+H187+H203+H223+H235</f>
        <v>4603900929</v>
      </c>
      <c r="I182" s="6">
        <f>+I183+I187+I203+I223+I235</f>
        <v>2250532253</v>
      </c>
      <c r="J182" s="6">
        <f>+J183+J187+J203+J223+J235</f>
        <v>4583984179</v>
      </c>
      <c r="K182" s="6">
        <f>+J182/H182*100</f>
        <v>99.567394035902382</v>
      </c>
      <c r="L182" s="6">
        <f>+L183+L187+L203+L223+L235</f>
        <v>2496271231</v>
      </c>
      <c r="M182" s="6">
        <f>+M183+M187+M203+M223+M235</f>
        <v>3812310727</v>
      </c>
      <c r="N182" s="6">
        <f>M182/H182*100</f>
        <v>82.80609825867954</v>
      </c>
      <c r="P182" s="17"/>
      <c r="Q182" s="17"/>
      <c r="R182" s="17"/>
    </row>
    <row r="183" spans="1:19" s="7" customFormat="1" x14ac:dyDescent="0.25">
      <c r="A183" s="4" t="s">
        <v>363</v>
      </c>
      <c r="B183" s="5" t="s">
        <v>364</v>
      </c>
      <c r="C183" s="6">
        <f>+C185</f>
        <v>36000000</v>
      </c>
      <c r="D183" s="6">
        <f>+D184+D185</f>
        <v>-1363827</v>
      </c>
      <c r="E183" s="6">
        <f>+E184+E185</f>
        <v>-21102660</v>
      </c>
      <c r="F183" s="6">
        <f>+F184+F185</f>
        <v>14897340</v>
      </c>
      <c r="G183" s="6">
        <f>+G184+G185</f>
        <v>0</v>
      </c>
      <c r="H183" s="6">
        <f>+H184+H185</f>
        <v>14897340</v>
      </c>
      <c r="I183" s="6">
        <f>+I184+I185</f>
        <v>0</v>
      </c>
      <c r="J183" s="6">
        <f>+J184+J185</f>
        <v>14897340</v>
      </c>
      <c r="K183" s="6">
        <f>+J183/H183*100</f>
        <v>100</v>
      </c>
      <c r="L183" s="6">
        <f>+L184+L185</f>
        <v>3078200</v>
      </c>
      <c r="M183" s="6">
        <f>+M184+M185</f>
        <v>7866407</v>
      </c>
      <c r="N183" s="6">
        <f>M183/H183*100</f>
        <v>52.804104625389506</v>
      </c>
      <c r="P183" s="17"/>
      <c r="Q183" s="17"/>
      <c r="R183" s="17"/>
    </row>
    <row r="184" spans="1:19" s="7" customFormat="1" x14ac:dyDescent="0.25">
      <c r="A184" s="9" t="s">
        <v>500</v>
      </c>
      <c r="B184" s="10" t="s">
        <v>501</v>
      </c>
      <c r="C184" s="11">
        <v>0</v>
      </c>
      <c r="D184" s="11">
        <v>-1363827</v>
      </c>
      <c r="E184" s="11">
        <v>789840</v>
      </c>
      <c r="F184" s="11">
        <f>+C184+E184</f>
        <v>789840</v>
      </c>
      <c r="G184" s="11">
        <f>+G185+G186</f>
        <v>0</v>
      </c>
      <c r="H184" s="11">
        <f>+C184+E184</f>
        <v>789840</v>
      </c>
      <c r="I184" s="11">
        <v>0</v>
      </c>
      <c r="J184" s="11">
        <v>789840</v>
      </c>
      <c r="K184" s="11">
        <f>+J184/H184*100</f>
        <v>100</v>
      </c>
      <c r="L184" s="11">
        <v>0</v>
      </c>
      <c r="M184" s="11">
        <v>789840</v>
      </c>
      <c r="N184" s="11">
        <f>+M184/H184*100</f>
        <v>100</v>
      </c>
      <c r="O184" s="21"/>
      <c r="P184" s="17"/>
      <c r="Q184" s="17"/>
      <c r="R184" s="17"/>
    </row>
    <row r="185" spans="1:19" s="7" customFormat="1" x14ac:dyDescent="0.25">
      <c r="A185" s="4" t="s">
        <v>365</v>
      </c>
      <c r="B185" s="5" t="s">
        <v>366</v>
      </c>
      <c r="C185" s="6">
        <f>+C186</f>
        <v>36000000</v>
      </c>
      <c r="D185" s="6">
        <f>+D186</f>
        <v>0</v>
      </c>
      <c r="E185" s="6">
        <f>+E186</f>
        <v>-21892500</v>
      </c>
      <c r="F185" s="6">
        <f>+F186</f>
        <v>14107500</v>
      </c>
      <c r="G185" s="6">
        <f>+G186+G187</f>
        <v>0</v>
      </c>
      <c r="H185" s="6">
        <f>+H186</f>
        <v>14107500</v>
      </c>
      <c r="I185" s="6">
        <f>+I186</f>
        <v>0</v>
      </c>
      <c r="J185" s="6">
        <f>+J186</f>
        <v>14107500</v>
      </c>
      <c r="K185" s="6">
        <f>+J185/H185*100</f>
        <v>100</v>
      </c>
      <c r="L185" s="6">
        <f>+L186</f>
        <v>3078200</v>
      </c>
      <c r="M185" s="6">
        <f>+M186</f>
        <v>7076567</v>
      </c>
      <c r="N185" s="6">
        <f>M185/H185*100</f>
        <v>50.161736664894562</v>
      </c>
      <c r="P185" s="17"/>
      <c r="Q185" s="17"/>
      <c r="R185" s="17"/>
    </row>
    <row r="186" spans="1:19" x14ac:dyDescent="0.25">
      <c r="A186" s="9" t="s">
        <v>367</v>
      </c>
      <c r="B186" s="10" t="s">
        <v>368</v>
      </c>
      <c r="C186" s="11">
        <v>36000000</v>
      </c>
      <c r="D186" s="11">
        <v>0</v>
      </c>
      <c r="E186" s="11">
        <v>-21892500</v>
      </c>
      <c r="F186" s="11">
        <f>+C186+E186</f>
        <v>14107500</v>
      </c>
      <c r="G186" s="11">
        <f>+G187+G188</f>
        <v>0</v>
      </c>
      <c r="H186" s="11">
        <f>+C186+E186</f>
        <v>14107500</v>
      </c>
      <c r="I186" s="11">
        <v>0</v>
      </c>
      <c r="J186" s="11">
        <v>14107500</v>
      </c>
      <c r="K186" s="11">
        <f>+J186/H186*100</f>
        <v>100</v>
      </c>
      <c r="L186" s="11">
        <v>3078200</v>
      </c>
      <c r="M186" s="11">
        <v>7076567</v>
      </c>
      <c r="N186" s="11">
        <f>M186/H186*100</f>
        <v>50.161736664894562</v>
      </c>
      <c r="P186" s="17"/>
      <c r="Q186" s="17"/>
      <c r="R186" s="17"/>
      <c r="S186"/>
    </row>
    <row r="187" spans="1:19" s="7" customFormat="1" x14ac:dyDescent="0.25">
      <c r="A187" s="4" t="s">
        <v>369</v>
      </c>
      <c r="B187" s="5" t="s">
        <v>370</v>
      </c>
      <c r="C187" s="6">
        <f>+C189+C198+C200</f>
        <v>388037000</v>
      </c>
      <c r="D187" s="6">
        <f>+D189+D198+D200</f>
        <v>-28540294</v>
      </c>
      <c r="E187" s="6">
        <f>+E189+E198+E200</f>
        <v>1711308976</v>
      </c>
      <c r="F187" s="6">
        <f>+F189+F198+F200</f>
        <v>2099345976</v>
      </c>
      <c r="G187" s="6">
        <f>+G188+G189</f>
        <v>0</v>
      </c>
      <c r="H187" s="6">
        <f>+H189+H198+H200</f>
        <v>2099345976</v>
      </c>
      <c r="I187" s="6">
        <f>+I189+I198+I200</f>
        <v>1726146103</v>
      </c>
      <c r="J187" s="6">
        <f>+J189+J198+J200</f>
        <v>2085883502</v>
      </c>
      <c r="K187" s="6">
        <f>+J187/H187*100</f>
        <v>99.358730092423798</v>
      </c>
      <c r="L187" s="6">
        <f>+L189+L198+L200</f>
        <v>1703826246</v>
      </c>
      <c r="M187" s="6">
        <f>+M189+M198+M200</f>
        <v>2059321585</v>
      </c>
      <c r="N187" s="6">
        <f>M187/H187*100</f>
        <v>98.093482853347467</v>
      </c>
      <c r="P187" s="17"/>
      <c r="Q187" s="17"/>
      <c r="R187" s="17"/>
    </row>
    <row r="188" spans="1:19" s="7" customFormat="1" x14ac:dyDescent="0.25">
      <c r="A188" s="4" t="s">
        <v>371</v>
      </c>
      <c r="B188" s="5" t="s">
        <v>372</v>
      </c>
      <c r="C188" s="6">
        <f>+C189+C198</f>
        <v>383682000</v>
      </c>
      <c r="D188" s="6">
        <f>+D189+D198</f>
        <v>-4144979</v>
      </c>
      <c r="E188" s="6">
        <f>+E189+E198</f>
        <v>-16436661</v>
      </c>
      <c r="F188" s="6">
        <f>+F189+F198</f>
        <v>367245339</v>
      </c>
      <c r="G188" s="6">
        <f>+G189+G191</f>
        <v>0</v>
      </c>
      <c r="H188" s="6">
        <f>+H189+H198</f>
        <v>367245339</v>
      </c>
      <c r="I188" s="6">
        <f>+I189+I198</f>
        <v>7498891</v>
      </c>
      <c r="J188" s="6">
        <f>+J189+J198</f>
        <v>362994230</v>
      </c>
      <c r="K188" s="6">
        <f>+J188/H188*100</f>
        <v>98.842433504649591</v>
      </c>
      <c r="L188" s="6">
        <f>+L189+L198</f>
        <v>7498891</v>
      </c>
      <c r="M188" s="6">
        <f>+M189+M198</f>
        <v>362994230</v>
      </c>
      <c r="N188" s="6">
        <f>M188/H188*100</f>
        <v>98.842433504649591</v>
      </c>
      <c r="P188" s="17"/>
      <c r="Q188" s="17"/>
      <c r="R188" s="17"/>
    </row>
    <row r="189" spans="1:19" s="7" customFormat="1" x14ac:dyDescent="0.25">
      <c r="A189" s="4" t="s">
        <v>373</v>
      </c>
      <c r="B189" s="5" t="s">
        <v>374</v>
      </c>
      <c r="C189" s="6">
        <f>+C190+C191+C193</f>
        <v>377824000</v>
      </c>
      <c r="D189" s="6">
        <f>+D190+D191+D193</f>
        <v>-8431018</v>
      </c>
      <c r="E189" s="6">
        <f>+E190+E191+E193</f>
        <v>-20722700</v>
      </c>
      <c r="F189" s="6">
        <f>+F190+F191+F193</f>
        <v>357101300</v>
      </c>
      <c r="G189" s="6">
        <f>+G191+G192</f>
        <v>0</v>
      </c>
      <c r="H189" s="6">
        <f>+H190+H191+H193</f>
        <v>357101300</v>
      </c>
      <c r="I189" s="6">
        <f>+I190+I191+I193</f>
        <v>0</v>
      </c>
      <c r="J189" s="6">
        <f>+J190+J191+J193</f>
        <v>352851300</v>
      </c>
      <c r="K189" s="6">
        <f>+J189/H189*100</f>
        <v>98.809861515485949</v>
      </c>
      <c r="L189" s="6">
        <f>+L190+L191+L193</f>
        <v>0</v>
      </c>
      <c r="M189" s="6">
        <f>+M190+M191+M193</f>
        <v>352851300</v>
      </c>
      <c r="N189" s="6">
        <f>M189/H189*100</f>
        <v>98.809861515485949</v>
      </c>
      <c r="P189" s="17"/>
      <c r="Q189" s="17"/>
      <c r="R189" s="17"/>
    </row>
    <row r="190" spans="1:19" s="7" customFormat="1" x14ac:dyDescent="0.25">
      <c r="A190" s="10" t="s">
        <v>494</v>
      </c>
      <c r="B190" s="10" t="s">
        <v>495</v>
      </c>
      <c r="C190" s="11">
        <v>0</v>
      </c>
      <c r="D190" s="11">
        <v>-1500590</v>
      </c>
      <c r="E190" s="11">
        <v>0</v>
      </c>
      <c r="F190" s="11">
        <f>+C190+E190</f>
        <v>0</v>
      </c>
      <c r="G190" s="11">
        <f>+G192+G193</f>
        <v>0</v>
      </c>
      <c r="H190" s="11">
        <f>+C190+E190</f>
        <v>0</v>
      </c>
      <c r="I190" s="11">
        <v>0</v>
      </c>
      <c r="J190" s="11">
        <v>0</v>
      </c>
      <c r="K190" s="11" t="e">
        <f>+J190/H190*100</f>
        <v>#DIV/0!</v>
      </c>
      <c r="L190" s="11">
        <v>0</v>
      </c>
      <c r="M190" s="11">
        <v>0</v>
      </c>
      <c r="N190" s="11" t="e">
        <f>+M190/H190*100</f>
        <v>#DIV/0!</v>
      </c>
      <c r="P190" s="17"/>
      <c r="Q190" s="17"/>
      <c r="R190" s="17"/>
    </row>
    <row r="191" spans="1:19" s="7" customFormat="1" x14ac:dyDescent="0.25">
      <c r="A191" s="4" t="s">
        <v>375</v>
      </c>
      <c r="B191" s="5" t="s">
        <v>376</v>
      </c>
      <c r="C191" s="6">
        <f>+C192</f>
        <v>26658000</v>
      </c>
      <c r="D191" s="6">
        <f>+D192</f>
        <v>214400</v>
      </c>
      <c r="E191" s="6">
        <f>+E192</f>
        <v>1558800</v>
      </c>
      <c r="F191" s="6">
        <f>+F192</f>
        <v>28216800</v>
      </c>
      <c r="G191" s="6">
        <f>+G192+G193</f>
        <v>0</v>
      </c>
      <c r="H191" s="6">
        <f>+H192</f>
        <v>28216800</v>
      </c>
      <c r="I191" s="6">
        <f>+I192</f>
        <v>0</v>
      </c>
      <c r="J191" s="6">
        <f>+J192</f>
        <v>23966800</v>
      </c>
      <c r="K191" s="6">
        <f>+J191/H191*100</f>
        <v>84.938051090130699</v>
      </c>
      <c r="L191" s="6">
        <f>+L192</f>
        <v>0</v>
      </c>
      <c r="M191" s="6">
        <f>+M192</f>
        <v>23966800</v>
      </c>
      <c r="N191" s="6">
        <f>M191/H191*100</f>
        <v>84.938051090130699</v>
      </c>
      <c r="P191" s="17"/>
      <c r="Q191" s="17"/>
      <c r="R191" s="17"/>
    </row>
    <row r="192" spans="1:19" x14ac:dyDescent="0.25">
      <c r="A192" s="9" t="s">
        <v>377</v>
      </c>
      <c r="B192" s="10" t="s">
        <v>378</v>
      </c>
      <c r="C192" s="11">
        <v>26658000</v>
      </c>
      <c r="D192" s="11">
        <v>214400</v>
      </c>
      <c r="E192" s="11">
        <v>1558800</v>
      </c>
      <c r="F192" s="11">
        <f>+C192+E192</f>
        <v>28216800</v>
      </c>
      <c r="G192" s="11">
        <f>+G193+G194</f>
        <v>0</v>
      </c>
      <c r="H192" s="11">
        <f>+C192+E192</f>
        <v>28216800</v>
      </c>
      <c r="I192" s="11">
        <v>0</v>
      </c>
      <c r="J192" s="11">
        <v>23966800</v>
      </c>
      <c r="K192" s="11">
        <f>+J192/H192*100</f>
        <v>84.938051090130699</v>
      </c>
      <c r="L192" s="11">
        <v>0</v>
      </c>
      <c r="M192" s="11">
        <v>23966800</v>
      </c>
      <c r="N192" s="11">
        <f>M192/H192*100</f>
        <v>84.938051090130699</v>
      </c>
      <c r="P192" s="17"/>
      <c r="Q192" s="17"/>
      <c r="R192" s="17"/>
      <c r="S192"/>
    </row>
    <row r="193" spans="1:19" s="7" customFormat="1" x14ac:dyDescent="0.25">
      <c r="A193" s="4" t="s">
        <v>379</v>
      </c>
      <c r="B193" s="5" t="s">
        <v>380</v>
      </c>
      <c r="C193" s="6">
        <f>SUM(C194:C197)</f>
        <v>351166000</v>
      </c>
      <c r="D193" s="6">
        <f>SUM(D194:D197)</f>
        <v>-7144828</v>
      </c>
      <c r="E193" s="6">
        <f>SUM(E194:E197)</f>
        <v>-22281500</v>
      </c>
      <c r="F193" s="6">
        <f>SUM(F194:F197)</f>
        <v>328884500</v>
      </c>
      <c r="G193" s="6">
        <f>+G194+G195</f>
        <v>0</v>
      </c>
      <c r="H193" s="6">
        <f>SUM(H194:H197)</f>
        <v>328884500</v>
      </c>
      <c r="I193" s="6">
        <f>SUM(I194:I197)</f>
        <v>0</v>
      </c>
      <c r="J193" s="6">
        <f>SUM(J194:J197)</f>
        <v>328884500</v>
      </c>
      <c r="K193" s="6">
        <f>+J193/H193*100</f>
        <v>100</v>
      </c>
      <c r="L193" s="6">
        <f>SUM(L194:L197)</f>
        <v>0</v>
      </c>
      <c r="M193" s="6">
        <f>SUM(M194:M197)</f>
        <v>328884500</v>
      </c>
      <c r="N193" s="6">
        <f>M193/H193*100</f>
        <v>100</v>
      </c>
      <c r="P193" s="17"/>
      <c r="Q193" s="17"/>
      <c r="R193" s="17"/>
    </row>
    <row r="194" spans="1:19" x14ac:dyDescent="0.25">
      <c r="A194" s="9" t="s">
        <v>381</v>
      </c>
      <c r="B194" s="10" t="s">
        <v>382</v>
      </c>
      <c r="C194" s="11">
        <v>56750000</v>
      </c>
      <c r="D194" s="11">
        <v>-579345</v>
      </c>
      <c r="E194" s="11">
        <v>-756879</v>
      </c>
      <c r="F194" s="11">
        <f>+C194+E194</f>
        <v>55993121</v>
      </c>
      <c r="G194" s="11">
        <f>+G195+G196</f>
        <v>0</v>
      </c>
      <c r="H194" s="11">
        <f>+C194+E194</f>
        <v>55993121</v>
      </c>
      <c r="I194" s="11">
        <v>0</v>
      </c>
      <c r="J194" s="11">
        <v>55993121</v>
      </c>
      <c r="K194" s="11">
        <f>+J194/H194*100</f>
        <v>100</v>
      </c>
      <c r="L194" s="11">
        <v>0</v>
      </c>
      <c r="M194" s="11">
        <v>55993121</v>
      </c>
      <c r="N194" s="11">
        <f>M194/H194*100</f>
        <v>100</v>
      </c>
      <c r="P194" s="17"/>
      <c r="Q194" s="17"/>
      <c r="R194" s="17"/>
      <c r="S194"/>
    </row>
    <row r="195" spans="1:19" x14ac:dyDescent="0.25">
      <c r="A195" s="9" t="s">
        <v>383</v>
      </c>
      <c r="B195" s="10" t="s">
        <v>384</v>
      </c>
      <c r="C195" s="11">
        <v>92257000</v>
      </c>
      <c r="D195" s="11">
        <v>-5209561</v>
      </c>
      <c r="E195" s="11">
        <v>-10739863</v>
      </c>
      <c r="F195" s="11">
        <f>+C195+E195</f>
        <v>81517137</v>
      </c>
      <c r="G195" s="11">
        <f>+G196+G197</f>
        <v>0</v>
      </c>
      <c r="H195" s="11">
        <f>+C195+E195</f>
        <v>81517137</v>
      </c>
      <c r="I195" s="11">
        <v>0</v>
      </c>
      <c r="J195" s="11">
        <v>81517137</v>
      </c>
      <c r="K195" s="11">
        <f>+J195/H195*100</f>
        <v>100</v>
      </c>
      <c r="L195" s="11">
        <v>0</v>
      </c>
      <c r="M195" s="11">
        <v>81517137</v>
      </c>
      <c r="N195" s="11">
        <f>M195/H195*100</f>
        <v>100</v>
      </c>
      <c r="P195" s="17"/>
      <c r="Q195" s="17"/>
      <c r="R195" s="17"/>
      <c r="S195"/>
    </row>
    <row r="196" spans="1:19" x14ac:dyDescent="0.25">
      <c r="A196" s="9" t="s">
        <v>385</v>
      </c>
      <c r="B196" s="10" t="s">
        <v>386</v>
      </c>
      <c r="C196" s="11">
        <v>178618000</v>
      </c>
      <c r="D196" s="11">
        <v>-987995</v>
      </c>
      <c r="E196" s="11">
        <v>-1409069</v>
      </c>
      <c r="F196" s="11">
        <f>+C196+E196</f>
        <v>177208931</v>
      </c>
      <c r="G196" s="11">
        <f>+G197+G198</f>
        <v>0</v>
      </c>
      <c r="H196" s="11">
        <f>+C196+E196</f>
        <v>177208931</v>
      </c>
      <c r="I196" s="11">
        <v>0</v>
      </c>
      <c r="J196" s="11">
        <v>177208931</v>
      </c>
      <c r="K196" s="11">
        <f>+J196/H196*100</f>
        <v>100</v>
      </c>
      <c r="L196" s="11">
        <v>0</v>
      </c>
      <c r="M196" s="11">
        <v>177208931</v>
      </c>
      <c r="N196" s="11">
        <f>M196/H196*100</f>
        <v>100</v>
      </c>
      <c r="P196" s="17"/>
      <c r="Q196" s="17"/>
      <c r="R196" s="17"/>
      <c r="S196"/>
    </row>
    <row r="197" spans="1:19" x14ac:dyDescent="0.25">
      <c r="A197" s="9" t="s">
        <v>387</v>
      </c>
      <c r="B197" s="10" t="s">
        <v>388</v>
      </c>
      <c r="C197" s="11">
        <v>23541000</v>
      </c>
      <c r="D197" s="11">
        <v>-367927</v>
      </c>
      <c r="E197" s="11">
        <v>-9375689</v>
      </c>
      <c r="F197" s="11">
        <f>+C197+E197</f>
        <v>14165311</v>
      </c>
      <c r="G197" s="11">
        <f>+G198+G199</f>
        <v>0</v>
      </c>
      <c r="H197" s="11">
        <f>+C197+E197</f>
        <v>14165311</v>
      </c>
      <c r="I197" s="11">
        <v>0</v>
      </c>
      <c r="J197" s="11">
        <v>14165311</v>
      </c>
      <c r="K197" s="11">
        <f>+J197/H197*100</f>
        <v>100</v>
      </c>
      <c r="L197" s="11">
        <v>0</v>
      </c>
      <c r="M197" s="11">
        <v>14165311</v>
      </c>
      <c r="N197" s="11">
        <f>M197/H197*100</f>
        <v>100</v>
      </c>
      <c r="P197" s="17"/>
      <c r="Q197" s="17"/>
      <c r="R197" s="17"/>
      <c r="S197"/>
    </row>
    <row r="198" spans="1:19" s="7" customFormat="1" x14ac:dyDescent="0.25">
      <c r="A198" s="4" t="s">
        <v>389</v>
      </c>
      <c r="B198" s="5" t="s">
        <v>390</v>
      </c>
      <c r="C198" s="6">
        <f>+C199</f>
        <v>5858000</v>
      </c>
      <c r="D198" s="6">
        <f>+D199</f>
        <v>4286039</v>
      </c>
      <c r="E198" s="6">
        <f>+E199</f>
        <v>4286039</v>
      </c>
      <c r="F198" s="6">
        <f>+F199</f>
        <v>10144039</v>
      </c>
      <c r="G198" s="6">
        <f>+G199+G200</f>
        <v>0</v>
      </c>
      <c r="H198" s="6">
        <f>+H199</f>
        <v>10144039</v>
      </c>
      <c r="I198" s="6">
        <f>+I199</f>
        <v>7498891</v>
      </c>
      <c r="J198" s="6">
        <f>+J199</f>
        <v>10142930</v>
      </c>
      <c r="K198" s="6">
        <f>+J198/H198*100</f>
        <v>99.989067471053687</v>
      </c>
      <c r="L198" s="6">
        <f>+L199</f>
        <v>7498891</v>
      </c>
      <c r="M198" s="6">
        <f>+M199</f>
        <v>10142930</v>
      </c>
      <c r="N198" s="6">
        <f>M198/H198*100</f>
        <v>99.989067471053687</v>
      </c>
      <c r="P198" s="17"/>
      <c r="Q198" s="17"/>
      <c r="R198" s="17"/>
    </row>
    <row r="199" spans="1:19" x14ac:dyDescent="0.25">
      <c r="A199" s="9" t="s">
        <v>391</v>
      </c>
      <c r="B199" s="10" t="s">
        <v>392</v>
      </c>
      <c r="C199" s="11">
        <v>5858000</v>
      </c>
      <c r="D199" s="11">
        <v>4286039</v>
      </c>
      <c r="E199" s="11">
        <v>4286039</v>
      </c>
      <c r="F199" s="11">
        <f>+C199+E199</f>
        <v>10144039</v>
      </c>
      <c r="G199" s="11">
        <f>+G200+G202</f>
        <v>0</v>
      </c>
      <c r="H199" s="11">
        <f>+C199+E199</f>
        <v>10144039</v>
      </c>
      <c r="I199" s="11">
        <v>7498891</v>
      </c>
      <c r="J199" s="11">
        <v>10142930</v>
      </c>
      <c r="K199" s="11">
        <f>+J199/H199*100</f>
        <v>99.989067471053687</v>
      </c>
      <c r="L199" s="11">
        <v>7498891</v>
      </c>
      <c r="M199" s="11">
        <v>10142930</v>
      </c>
      <c r="N199" s="11">
        <f>M199/H199*100</f>
        <v>99.989067471053687</v>
      </c>
      <c r="P199" s="17"/>
      <c r="Q199" s="17"/>
      <c r="R199" s="17"/>
      <c r="S199"/>
    </row>
    <row r="200" spans="1:19" s="7" customFormat="1" x14ac:dyDescent="0.25">
      <c r="A200" s="4" t="s">
        <v>393</v>
      </c>
      <c r="B200" s="5" t="s">
        <v>394</v>
      </c>
      <c r="C200" s="6">
        <f>+C201+C202</f>
        <v>4355000</v>
      </c>
      <c r="D200" s="6">
        <f>+D201+D202</f>
        <v>-24395315</v>
      </c>
      <c r="E200" s="6">
        <f>+E201+E202</f>
        <v>1727745637</v>
      </c>
      <c r="F200" s="6">
        <f>+F201+F202</f>
        <v>1732100637</v>
      </c>
      <c r="G200" s="6">
        <f>+G201+G202</f>
        <v>0</v>
      </c>
      <c r="H200" s="6">
        <f>+H201+H202</f>
        <v>1732100637</v>
      </c>
      <c r="I200" s="6">
        <f>+I201+I202</f>
        <v>1718647212</v>
      </c>
      <c r="J200" s="6">
        <f>+J201+J202</f>
        <v>1722889272</v>
      </c>
      <c r="K200" s="6">
        <f>+J200/H200*100</f>
        <v>99.468196893227059</v>
      </c>
      <c r="L200" s="6">
        <f>+L201+L202</f>
        <v>1696327355</v>
      </c>
      <c r="M200" s="6">
        <f>+M201+M202</f>
        <v>1696327355</v>
      </c>
      <c r="N200" s="6">
        <f>M200/H200*100</f>
        <v>97.934688017784026</v>
      </c>
      <c r="P200" s="17"/>
      <c r="Q200" s="17"/>
      <c r="R200" s="17"/>
    </row>
    <row r="201" spans="1:19" s="7" customFormat="1" x14ac:dyDescent="0.25">
      <c r="A201" s="9" t="s">
        <v>502</v>
      </c>
      <c r="B201" s="10" t="s">
        <v>503</v>
      </c>
      <c r="C201" s="11">
        <v>0</v>
      </c>
      <c r="D201" s="11">
        <v>-24282689</v>
      </c>
      <c r="E201" s="11">
        <v>1727858577</v>
      </c>
      <c r="F201" s="11">
        <f>+C201+E201</f>
        <v>1727858577</v>
      </c>
      <c r="G201" s="11">
        <f>+G202+G203</f>
        <v>0</v>
      </c>
      <c r="H201" s="11">
        <f>+C201+E201</f>
        <v>1727858577</v>
      </c>
      <c r="I201" s="11">
        <v>1718647212</v>
      </c>
      <c r="J201" s="11">
        <v>1718647212</v>
      </c>
      <c r="K201" s="11">
        <f>+J201/H201*100</f>
        <v>99.466891265140859</v>
      </c>
      <c r="L201" s="11">
        <v>1692085302</v>
      </c>
      <c r="M201" s="11">
        <v>1692085302</v>
      </c>
      <c r="N201" s="11">
        <f>+M201/H201*100</f>
        <v>97.929617882146843</v>
      </c>
      <c r="O201" s="21"/>
      <c r="P201" s="17"/>
      <c r="Q201" s="17"/>
      <c r="R201" s="17"/>
    </row>
    <row r="202" spans="1:19" x14ac:dyDescent="0.25">
      <c r="A202" s="9" t="s">
        <v>395</v>
      </c>
      <c r="B202" s="10" t="s">
        <v>396</v>
      </c>
      <c r="C202" s="11">
        <v>4355000</v>
      </c>
      <c r="D202" s="11">
        <v>-112626</v>
      </c>
      <c r="E202" s="11">
        <v>-112940</v>
      </c>
      <c r="F202" s="11">
        <f>+C202+E202</f>
        <v>4242060</v>
      </c>
      <c r="G202" s="11">
        <f>+G203+G204</f>
        <v>0</v>
      </c>
      <c r="H202" s="11">
        <f>+C202+E202</f>
        <v>4242060</v>
      </c>
      <c r="I202" s="11">
        <v>0</v>
      </c>
      <c r="J202" s="11">
        <v>4242060</v>
      </c>
      <c r="K202" s="11">
        <f>+J202/H202*100</f>
        <v>100</v>
      </c>
      <c r="L202" s="11">
        <v>4242053</v>
      </c>
      <c r="M202" s="11">
        <v>4242053</v>
      </c>
      <c r="N202" s="11">
        <f>M202/H202*100</f>
        <v>99.999834985832365</v>
      </c>
      <c r="P202" s="17"/>
      <c r="Q202" s="17"/>
      <c r="R202" s="17"/>
      <c r="S202"/>
    </row>
    <row r="203" spans="1:19" s="7" customFormat="1" x14ac:dyDescent="0.25">
      <c r="A203" s="4" t="s">
        <v>397</v>
      </c>
      <c r="B203" s="5" t="s">
        <v>398</v>
      </c>
      <c r="C203" s="6">
        <f>+C204+C206+C212+C216+C219</f>
        <v>964312000</v>
      </c>
      <c r="D203" s="6">
        <f>+D204+D206+D212+D216+D219</f>
        <v>-28711888</v>
      </c>
      <c r="E203" s="6">
        <f>+E204+E206+E212+E216+E219</f>
        <v>254210927</v>
      </c>
      <c r="F203" s="6">
        <f>+F204+F206+F212+F216+F219</f>
        <v>1218522927</v>
      </c>
      <c r="G203" s="6">
        <f>+G204+G205</f>
        <v>0</v>
      </c>
      <c r="H203" s="6">
        <f>+H204+H206+H212+H216+H219</f>
        <v>1218522927</v>
      </c>
      <c r="I203" s="6">
        <f>+I204+I206+I212+I216+I219</f>
        <v>199173174</v>
      </c>
      <c r="J203" s="6">
        <f>+J204+J206+J212+J216+J219</f>
        <v>1212251893</v>
      </c>
      <c r="K203" s="6">
        <f>+J203/H203*100</f>
        <v>99.485357734266088</v>
      </c>
      <c r="L203" s="6">
        <f>+L204+L206+L212+L216+L219</f>
        <v>303065299</v>
      </c>
      <c r="M203" s="6">
        <f>+M204+M206+M212+M216+M219</f>
        <v>1025978313</v>
      </c>
      <c r="N203" s="6">
        <f>M203/H203*100</f>
        <v>84.198523496472546</v>
      </c>
      <c r="P203" s="17"/>
      <c r="Q203" s="17"/>
      <c r="R203" s="17"/>
    </row>
    <row r="204" spans="1:19" s="7" customFormat="1" x14ac:dyDescent="0.25">
      <c r="A204" s="4" t="s">
        <v>399</v>
      </c>
      <c r="B204" s="5" t="s">
        <v>400</v>
      </c>
      <c r="C204" s="6">
        <f>+C205</f>
        <v>3584000</v>
      </c>
      <c r="D204" s="6">
        <f>+D205</f>
        <v>0</v>
      </c>
      <c r="E204" s="6">
        <f>+E205</f>
        <v>-3584000</v>
      </c>
      <c r="F204" s="6">
        <f>+F205</f>
        <v>0</v>
      </c>
      <c r="G204" s="6">
        <f>+G205+G206</f>
        <v>0</v>
      </c>
      <c r="H204" s="6">
        <f>+H205</f>
        <v>0</v>
      </c>
      <c r="I204" s="6">
        <f>+I205</f>
        <v>0</v>
      </c>
      <c r="J204" s="6">
        <f>+J205</f>
        <v>0</v>
      </c>
      <c r="K204" s="6">
        <v>0</v>
      </c>
      <c r="L204" s="6">
        <f>+L205</f>
        <v>0</v>
      </c>
      <c r="M204" s="6">
        <f>+M205</f>
        <v>0</v>
      </c>
      <c r="N204" s="6">
        <v>0</v>
      </c>
      <c r="P204" s="17"/>
      <c r="Q204" s="17"/>
      <c r="R204" s="17"/>
    </row>
    <row r="205" spans="1:19" x14ac:dyDescent="0.25">
      <c r="A205" s="9" t="s">
        <v>401</v>
      </c>
      <c r="B205" s="10" t="s">
        <v>402</v>
      </c>
      <c r="C205" s="11">
        <v>3584000</v>
      </c>
      <c r="D205" s="11">
        <v>0</v>
      </c>
      <c r="E205" s="11">
        <v>-3584000</v>
      </c>
      <c r="F205" s="11">
        <f>+C205+E205</f>
        <v>0</v>
      </c>
      <c r="G205" s="11">
        <f>+G206+G207</f>
        <v>0</v>
      </c>
      <c r="H205" s="11">
        <f>+C205+E205</f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P205" s="17"/>
      <c r="Q205" s="17"/>
      <c r="R205" s="17"/>
      <c r="S205"/>
    </row>
    <row r="206" spans="1:19" s="7" customFormat="1" x14ac:dyDescent="0.25">
      <c r="A206" s="4" t="s">
        <v>403</v>
      </c>
      <c r="B206" s="5" t="s">
        <v>404</v>
      </c>
      <c r="C206" s="6">
        <f>SUM(C207:C211)</f>
        <v>485796000</v>
      </c>
      <c r="D206" s="6">
        <f>SUM(D207:D211)</f>
        <v>-11291186</v>
      </c>
      <c r="E206" s="6">
        <f>SUM(E207:E211)</f>
        <v>323686513</v>
      </c>
      <c r="F206" s="6">
        <f>SUM(F207:F211)</f>
        <v>809482513</v>
      </c>
      <c r="G206" s="6">
        <f>+G207+G208</f>
        <v>0</v>
      </c>
      <c r="H206" s="6">
        <f>SUM(H207:H211)</f>
        <v>809482513</v>
      </c>
      <c r="I206" s="6">
        <f>SUM(I207:I211)</f>
        <v>133843776</v>
      </c>
      <c r="J206" s="6">
        <f>SUM(J207:J211)</f>
        <v>809332283</v>
      </c>
      <c r="K206" s="6">
        <f>+J206/H206*100</f>
        <v>99.98144122972549</v>
      </c>
      <c r="L206" s="6">
        <f>SUM(L207:L211)</f>
        <v>237934742</v>
      </c>
      <c r="M206" s="6">
        <f>SUM(M207:M211)</f>
        <v>677022829</v>
      </c>
      <c r="N206" s="6">
        <f>M206/H206*100</f>
        <v>83.636498395858496</v>
      </c>
      <c r="P206" s="17"/>
      <c r="Q206" s="17"/>
      <c r="R206" s="17"/>
    </row>
    <row r="207" spans="1:19" x14ac:dyDescent="0.25">
      <c r="A207" s="9" t="s">
        <v>405</v>
      </c>
      <c r="B207" s="10" t="s">
        <v>406</v>
      </c>
      <c r="C207" s="11">
        <v>157060000</v>
      </c>
      <c r="D207" s="11">
        <v>17034077</v>
      </c>
      <c r="E207" s="11">
        <v>214888011</v>
      </c>
      <c r="F207" s="11">
        <f>+C207+E207</f>
        <v>371948011</v>
      </c>
      <c r="G207" s="11">
        <f>+G208+G209</f>
        <v>0</v>
      </c>
      <c r="H207" s="11">
        <f>+C207+E207</f>
        <v>371948011</v>
      </c>
      <c r="I207" s="11">
        <v>47850000</v>
      </c>
      <c r="J207" s="11">
        <v>371798011</v>
      </c>
      <c r="K207" s="11">
        <f>+J207/H207*100</f>
        <v>99.959671783269727</v>
      </c>
      <c r="L207" s="11">
        <v>71316666</v>
      </c>
      <c r="M207" s="11">
        <v>257964677</v>
      </c>
      <c r="N207" s="11">
        <f>M207/H207*100</f>
        <v>69.355036018730047</v>
      </c>
      <c r="P207" s="17"/>
      <c r="Q207" s="17"/>
      <c r="R207" s="17"/>
      <c r="S207"/>
    </row>
    <row r="208" spans="1:19" x14ac:dyDescent="0.25">
      <c r="A208" s="9" t="s">
        <v>407</v>
      </c>
      <c r="B208" s="10" t="s">
        <v>408</v>
      </c>
      <c r="C208" s="11">
        <v>18000000</v>
      </c>
      <c r="D208" s="11">
        <v>0</v>
      </c>
      <c r="E208" s="11">
        <v>-18000000</v>
      </c>
      <c r="F208" s="11">
        <f>+C208+E208</f>
        <v>0</v>
      </c>
      <c r="G208" s="11">
        <f>+G209+G210</f>
        <v>0</v>
      </c>
      <c r="H208" s="11">
        <f>+C208+E208</f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P208" s="17"/>
      <c r="Q208" s="17"/>
      <c r="R208" s="17"/>
      <c r="S208"/>
    </row>
    <row r="209" spans="1:19" x14ac:dyDescent="0.25">
      <c r="A209" s="9" t="s">
        <v>409</v>
      </c>
      <c r="B209" s="10" t="s">
        <v>410</v>
      </c>
      <c r="C209" s="11">
        <v>145976000</v>
      </c>
      <c r="D209" s="11">
        <v>-28325263</v>
      </c>
      <c r="E209" s="11">
        <v>104641836</v>
      </c>
      <c r="F209" s="11">
        <f>+C209+E209</f>
        <v>250617836</v>
      </c>
      <c r="G209" s="11">
        <f>+G210+G211</f>
        <v>0</v>
      </c>
      <c r="H209" s="11">
        <f>+C209+E209</f>
        <v>250617836</v>
      </c>
      <c r="I209" s="11">
        <v>85993776</v>
      </c>
      <c r="J209" s="11">
        <v>250617606</v>
      </c>
      <c r="K209" s="11">
        <f>+J209/H209*100</f>
        <v>99.999908226803143</v>
      </c>
      <c r="L209" s="11">
        <v>166618076</v>
      </c>
      <c r="M209" s="11">
        <v>232141486</v>
      </c>
      <c r="N209" s="11">
        <f>M209/H209*100</f>
        <v>92.627679539935059</v>
      </c>
      <c r="P209" s="17"/>
      <c r="Q209" s="17"/>
      <c r="R209" s="17"/>
      <c r="S209"/>
    </row>
    <row r="210" spans="1:19" x14ac:dyDescent="0.25">
      <c r="A210" s="9" t="s">
        <v>411</v>
      </c>
      <c r="B210" s="10" t="s">
        <v>412</v>
      </c>
      <c r="C210" s="11">
        <v>760000</v>
      </c>
      <c r="D210" s="11">
        <v>0</v>
      </c>
      <c r="E210" s="11">
        <v>-760000</v>
      </c>
      <c r="F210" s="11">
        <f>+C210+E210</f>
        <v>0</v>
      </c>
      <c r="G210" s="11">
        <f>+G211+G212</f>
        <v>0</v>
      </c>
      <c r="H210" s="11">
        <f>+C210+E210</f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P210" s="17"/>
      <c r="Q210" s="17"/>
      <c r="R210" s="17"/>
      <c r="S210"/>
    </row>
    <row r="211" spans="1:19" x14ac:dyDescent="0.25">
      <c r="A211" s="9" t="s">
        <v>413</v>
      </c>
      <c r="B211" s="10" t="s">
        <v>414</v>
      </c>
      <c r="C211" s="11">
        <v>164000000</v>
      </c>
      <c r="D211" s="11">
        <v>0</v>
      </c>
      <c r="E211" s="11">
        <v>22916666</v>
      </c>
      <c r="F211" s="11">
        <f>+C211+E211</f>
        <v>186916666</v>
      </c>
      <c r="G211" s="11">
        <f>+G212+G213</f>
        <v>0</v>
      </c>
      <c r="H211" s="11">
        <f>+C211+E211</f>
        <v>186916666</v>
      </c>
      <c r="I211" s="11">
        <v>0</v>
      </c>
      <c r="J211" s="11">
        <v>186916666</v>
      </c>
      <c r="K211" s="11">
        <f>+J211/H211*100</f>
        <v>100</v>
      </c>
      <c r="L211" s="11">
        <v>0</v>
      </c>
      <c r="M211" s="11">
        <v>186916666</v>
      </c>
      <c r="N211" s="11">
        <f>M211/H211*100</f>
        <v>100</v>
      </c>
      <c r="P211" s="17"/>
      <c r="Q211" s="17"/>
      <c r="R211" s="17"/>
      <c r="S211"/>
    </row>
    <row r="212" spans="1:19" s="7" customFormat="1" x14ac:dyDescent="0.25">
      <c r="A212" s="4" t="s">
        <v>415</v>
      </c>
      <c r="B212" s="5" t="s">
        <v>416</v>
      </c>
      <c r="C212" s="6">
        <f>SUM(C213:C215)</f>
        <v>93719000</v>
      </c>
      <c r="D212" s="6">
        <f>SUM(D213:D215)</f>
        <v>1210120</v>
      </c>
      <c r="E212" s="6">
        <f>SUM(E213:E215)</f>
        <v>-51361385</v>
      </c>
      <c r="F212" s="6">
        <f>SUM(F213:F215)</f>
        <v>42357615</v>
      </c>
      <c r="G212" s="6">
        <f>+G213+G214</f>
        <v>0</v>
      </c>
      <c r="H212" s="6">
        <f>SUM(H213:H215)</f>
        <v>42357615</v>
      </c>
      <c r="I212" s="6">
        <f>SUM(I213:I215)</f>
        <v>13813792</v>
      </c>
      <c r="J212" s="6">
        <f>SUM(J213:J215)</f>
        <v>38962009</v>
      </c>
      <c r="K212" s="6">
        <f>+J212/H212*100</f>
        <v>91.98348160065197</v>
      </c>
      <c r="L212" s="6">
        <f>SUM(L213:L215)</f>
        <v>13813792</v>
      </c>
      <c r="M212" s="6">
        <f>SUM(M213:M215)</f>
        <v>38962009</v>
      </c>
      <c r="N212" s="6">
        <f>M212/H212*100</f>
        <v>91.98348160065197</v>
      </c>
      <c r="P212" s="17"/>
      <c r="Q212" s="17"/>
      <c r="R212" s="17"/>
    </row>
    <row r="213" spans="1:19" x14ac:dyDescent="0.25">
      <c r="A213" s="9" t="s">
        <v>417</v>
      </c>
      <c r="B213" s="10" t="s">
        <v>418</v>
      </c>
      <c r="C213" s="11">
        <v>14708000</v>
      </c>
      <c r="D213" s="11">
        <v>-635450</v>
      </c>
      <c r="E213" s="11">
        <v>-7849111</v>
      </c>
      <c r="F213" s="11">
        <f>+C213+E213</f>
        <v>6858889</v>
      </c>
      <c r="G213" s="11">
        <f>+G214+G215</f>
        <v>0</v>
      </c>
      <c r="H213" s="11">
        <f>+C213+E213</f>
        <v>6858889</v>
      </c>
      <c r="I213" s="11">
        <v>902031</v>
      </c>
      <c r="J213" s="11">
        <v>6760920</v>
      </c>
      <c r="K213" s="11">
        <f>+J213/H213*100</f>
        <v>98.571649140261641</v>
      </c>
      <c r="L213" s="11">
        <v>902031</v>
      </c>
      <c r="M213" s="11">
        <v>6760920</v>
      </c>
      <c r="N213" s="11">
        <f>M213/H213*100</f>
        <v>98.571649140261641</v>
      </c>
      <c r="P213" s="17"/>
      <c r="Q213" s="17"/>
      <c r="R213" s="17"/>
    </row>
    <row r="214" spans="1:19" x14ac:dyDescent="0.25">
      <c r="A214" s="9" t="s">
        <v>419</v>
      </c>
      <c r="B214" s="10" t="s">
        <v>420</v>
      </c>
      <c r="C214" s="11">
        <v>72153000</v>
      </c>
      <c r="D214" s="11">
        <v>659667</v>
      </c>
      <c r="E214" s="11">
        <v>-41359321</v>
      </c>
      <c r="F214" s="11">
        <f>+C214+E214</f>
        <v>30793679</v>
      </c>
      <c r="G214" s="11">
        <f>+G215+G216</f>
        <v>0</v>
      </c>
      <c r="H214" s="11">
        <f>+C214+E214</f>
        <v>30793679</v>
      </c>
      <c r="I214" s="11">
        <v>11504351</v>
      </c>
      <c r="J214" s="11">
        <v>30793679</v>
      </c>
      <c r="K214" s="11">
        <f>+J214/H214*100</f>
        <v>100</v>
      </c>
      <c r="L214" s="11">
        <v>11504351</v>
      </c>
      <c r="M214" s="11">
        <v>30793679</v>
      </c>
      <c r="N214" s="11">
        <f>M214/H214*100</f>
        <v>100</v>
      </c>
      <c r="P214" s="17"/>
      <c r="Q214" s="17"/>
      <c r="R214" s="17"/>
    </row>
    <row r="215" spans="1:19" x14ac:dyDescent="0.25">
      <c r="A215" s="9" t="s">
        <v>421</v>
      </c>
      <c r="B215" s="10" t="s">
        <v>422</v>
      </c>
      <c r="C215" s="11">
        <v>6858000</v>
      </c>
      <c r="D215" s="11">
        <v>1185903</v>
      </c>
      <c r="E215" s="11">
        <v>-2152953</v>
      </c>
      <c r="F215" s="11">
        <f>+C215+E215</f>
        <v>4705047</v>
      </c>
      <c r="G215" s="11">
        <f>+G216+G217</f>
        <v>0</v>
      </c>
      <c r="H215" s="11">
        <f>+C215+E215</f>
        <v>4705047</v>
      </c>
      <c r="I215" s="11">
        <v>1407410</v>
      </c>
      <c r="J215" s="11">
        <v>1407410</v>
      </c>
      <c r="K215" s="11">
        <f>+J215/H215*100</f>
        <v>29.912772391009057</v>
      </c>
      <c r="L215" s="11">
        <v>1407410</v>
      </c>
      <c r="M215" s="11">
        <v>1407410</v>
      </c>
      <c r="N215" s="11">
        <f>M215/H215*100</f>
        <v>29.912772391009057</v>
      </c>
      <c r="P215" s="17"/>
      <c r="Q215" s="17"/>
      <c r="R215" s="17"/>
    </row>
    <row r="216" spans="1:19" s="7" customFormat="1" x14ac:dyDescent="0.25">
      <c r="A216" s="4" t="s">
        <v>423</v>
      </c>
      <c r="B216" s="5" t="s">
        <v>424</v>
      </c>
      <c r="C216" s="6">
        <f>+C217+C218</f>
        <v>246426000</v>
      </c>
      <c r="D216" s="6">
        <f>+D217+D218</f>
        <v>-18864109</v>
      </c>
      <c r="E216" s="6">
        <f>+E217+E218</f>
        <v>7104663</v>
      </c>
      <c r="F216" s="6">
        <f>+F217+F218</f>
        <v>253530663</v>
      </c>
      <c r="G216" s="6">
        <f>+G217+G218</f>
        <v>0</v>
      </c>
      <c r="H216" s="6">
        <f>+H217+H218</f>
        <v>253530663</v>
      </c>
      <c r="I216" s="6">
        <f>+I217+I218</f>
        <v>40999999</v>
      </c>
      <c r="J216" s="6">
        <f>+J217+J218</f>
        <v>253530662</v>
      </c>
      <c r="K216" s="6">
        <f>+J216/H216*100</f>
        <v>99.999999605570395</v>
      </c>
      <c r="L216" s="6">
        <f>+L217+L218</f>
        <v>40801158</v>
      </c>
      <c r="M216" s="6">
        <f>+M217+M218</f>
        <v>199566536</v>
      </c>
      <c r="N216" s="6">
        <f>M216/H216*100</f>
        <v>78.714950546238271</v>
      </c>
      <c r="P216" s="17"/>
      <c r="Q216" s="17"/>
      <c r="R216" s="17"/>
      <c r="S216" s="13"/>
    </row>
    <row r="217" spans="1:19" x14ac:dyDescent="0.25">
      <c r="A217" s="9" t="s">
        <v>425</v>
      </c>
      <c r="B217" s="10" t="s">
        <v>426</v>
      </c>
      <c r="C217" s="11">
        <v>159549000</v>
      </c>
      <c r="D217" s="11">
        <v>0</v>
      </c>
      <c r="E217" s="11">
        <v>-18031228</v>
      </c>
      <c r="F217" s="11">
        <f>+C217+E217</f>
        <v>141517772</v>
      </c>
      <c r="G217" s="11">
        <f>+G218+G219</f>
        <v>0</v>
      </c>
      <c r="H217" s="11">
        <f>+C217+E217</f>
        <v>141517772</v>
      </c>
      <c r="I217" s="11">
        <v>40999999</v>
      </c>
      <c r="J217" s="11">
        <v>141517771</v>
      </c>
      <c r="K217" s="11">
        <f>+J217/H217*100</f>
        <v>99.99999929337497</v>
      </c>
      <c r="L217" s="11">
        <v>25929822</v>
      </c>
      <c r="M217" s="11">
        <v>110953494</v>
      </c>
      <c r="N217" s="11">
        <f>M217/H217*100</f>
        <v>78.402516116491711</v>
      </c>
      <c r="P217" s="17"/>
      <c r="Q217" s="17"/>
      <c r="R217" s="17"/>
    </row>
    <row r="218" spans="1:19" x14ac:dyDescent="0.25">
      <c r="A218" s="9" t="s">
        <v>427</v>
      </c>
      <c r="B218" s="10" t="s">
        <v>428</v>
      </c>
      <c r="C218" s="11">
        <v>86877000</v>
      </c>
      <c r="D218" s="11">
        <v>-18864109</v>
      </c>
      <c r="E218" s="11">
        <v>25135891</v>
      </c>
      <c r="F218" s="11">
        <f>+C218+E218</f>
        <v>112012891</v>
      </c>
      <c r="G218" s="11">
        <f>+G219+G220</f>
        <v>0</v>
      </c>
      <c r="H218" s="11">
        <f>+C218+E218</f>
        <v>112012891</v>
      </c>
      <c r="I218" s="11">
        <v>0</v>
      </c>
      <c r="J218" s="11">
        <v>112012891</v>
      </c>
      <c r="K218" s="11">
        <f>+J218/H218*100</f>
        <v>100</v>
      </c>
      <c r="L218" s="11">
        <v>14871336</v>
      </c>
      <c r="M218" s="11">
        <v>88613042</v>
      </c>
      <c r="N218" s="11">
        <f>M218/H218*100</f>
        <v>79.109682116855637</v>
      </c>
      <c r="P218" s="17"/>
      <c r="Q218" s="17"/>
      <c r="R218" s="17"/>
    </row>
    <row r="219" spans="1:19" s="7" customFormat="1" x14ac:dyDescent="0.25">
      <c r="A219" s="4" t="s">
        <v>429</v>
      </c>
      <c r="B219" s="5" t="s">
        <v>430</v>
      </c>
      <c r="C219" s="6">
        <f>+C220+C221+C222</f>
        <v>134787000</v>
      </c>
      <c r="D219" s="6">
        <f>+D220+D221+D222</f>
        <v>233287</v>
      </c>
      <c r="E219" s="6">
        <f>+E220+E221+E222</f>
        <v>-21634864</v>
      </c>
      <c r="F219" s="6">
        <f>+F220+F221+F222</f>
        <v>113152136</v>
      </c>
      <c r="G219" s="6">
        <f>+G220+G221</f>
        <v>0</v>
      </c>
      <c r="H219" s="6">
        <f>+H220+H221+H222</f>
        <v>113152136</v>
      </c>
      <c r="I219" s="6">
        <f>+I220+I221+I222</f>
        <v>10515607</v>
      </c>
      <c r="J219" s="6">
        <f>+J220+J221+J222</f>
        <v>110426939</v>
      </c>
      <c r="K219" s="6">
        <f>+J219/H219*100</f>
        <v>97.591563803974495</v>
      </c>
      <c r="L219" s="6">
        <f>+L220+L221+L222</f>
        <v>10515607</v>
      </c>
      <c r="M219" s="6">
        <f>+M220+M221+M222</f>
        <v>110426939</v>
      </c>
      <c r="N219" s="6">
        <f>M219/H219*100</f>
        <v>97.591563803974495</v>
      </c>
      <c r="P219" s="17"/>
      <c r="Q219" s="17"/>
      <c r="R219" s="17"/>
      <c r="S219" s="12"/>
    </row>
    <row r="220" spans="1:19" x14ac:dyDescent="0.25">
      <c r="A220" s="9" t="s">
        <v>431</v>
      </c>
      <c r="B220" s="10" t="s">
        <v>432</v>
      </c>
      <c r="C220" s="11">
        <v>129673000</v>
      </c>
      <c r="D220" s="11">
        <v>-56004</v>
      </c>
      <c r="E220" s="11">
        <v>-20238398</v>
      </c>
      <c r="F220" s="11">
        <f>+C220+E220</f>
        <v>109434602</v>
      </c>
      <c r="G220" s="11">
        <f>+G221+G222</f>
        <v>0</v>
      </c>
      <c r="H220" s="11">
        <f>+C220+E220</f>
        <v>109434602</v>
      </c>
      <c r="I220" s="11">
        <v>10178165</v>
      </c>
      <c r="J220" s="11">
        <v>106891963</v>
      </c>
      <c r="K220" s="11">
        <f>+J220/H220*100</f>
        <v>97.676567599706715</v>
      </c>
      <c r="L220" s="11">
        <v>10178165</v>
      </c>
      <c r="M220" s="11">
        <v>106891963</v>
      </c>
      <c r="N220" s="11">
        <f>M220/H220*100</f>
        <v>97.676567599706715</v>
      </c>
      <c r="P220" s="17"/>
      <c r="Q220" s="17"/>
      <c r="R220" s="17"/>
    </row>
    <row r="221" spans="1:19" x14ac:dyDescent="0.25">
      <c r="A221" s="9" t="s">
        <v>433</v>
      </c>
      <c r="B221" s="10" t="s">
        <v>434</v>
      </c>
      <c r="C221" s="11">
        <v>926000</v>
      </c>
      <c r="D221" s="11">
        <v>-9070</v>
      </c>
      <c r="E221" s="11">
        <v>88290</v>
      </c>
      <c r="F221" s="11">
        <f>+C221+E221</f>
        <v>1014290</v>
      </c>
      <c r="G221" s="11">
        <f>+G222+G223</f>
        <v>0</v>
      </c>
      <c r="H221" s="11">
        <f>+C221+E221</f>
        <v>1014290</v>
      </c>
      <c r="I221" s="11">
        <v>78020</v>
      </c>
      <c r="J221" s="11">
        <v>972310</v>
      </c>
      <c r="K221" s="11">
        <f>+J221/H221*100</f>
        <v>95.861144248686273</v>
      </c>
      <c r="L221" s="11">
        <v>78020</v>
      </c>
      <c r="M221" s="11">
        <v>972310</v>
      </c>
      <c r="N221" s="11">
        <f>M221/H221*100</f>
        <v>95.861144248686273</v>
      </c>
      <c r="P221" s="17"/>
      <c r="Q221" s="17"/>
      <c r="R221" s="17"/>
    </row>
    <row r="222" spans="1:19" x14ac:dyDescent="0.25">
      <c r="A222" s="9" t="s">
        <v>435</v>
      </c>
      <c r="B222" s="10" t="s">
        <v>436</v>
      </c>
      <c r="C222" s="11">
        <v>4188000</v>
      </c>
      <c r="D222" s="11">
        <v>298361</v>
      </c>
      <c r="E222" s="11">
        <v>-1484756</v>
      </c>
      <c r="F222" s="11">
        <f>+C222+E222</f>
        <v>2703244</v>
      </c>
      <c r="G222" s="11">
        <f>+G223+G224</f>
        <v>0</v>
      </c>
      <c r="H222" s="11">
        <f>+C222+E222</f>
        <v>2703244</v>
      </c>
      <c r="I222" s="11">
        <v>259422</v>
      </c>
      <c r="J222" s="11">
        <v>2562666</v>
      </c>
      <c r="K222" s="11">
        <f>+J222/H222*100</f>
        <v>94.799655524991451</v>
      </c>
      <c r="L222" s="11">
        <v>259422</v>
      </c>
      <c r="M222" s="11">
        <v>2562666</v>
      </c>
      <c r="N222" s="11">
        <f>M222/H222*100</f>
        <v>94.799655524991451</v>
      </c>
      <c r="P222" s="17"/>
      <c r="Q222" s="17"/>
      <c r="R222" s="17"/>
    </row>
    <row r="223" spans="1:19" s="7" customFormat="1" x14ac:dyDescent="0.25">
      <c r="A223" s="4" t="s">
        <v>437</v>
      </c>
      <c r="B223" s="5" t="s">
        <v>438</v>
      </c>
      <c r="C223" s="6">
        <f>+C224+C228+C230+C233</f>
        <v>426802000</v>
      </c>
      <c r="D223" s="6">
        <f>+D224+D228+D230+D233</f>
        <v>56154723</v>
      </c>
      <c r="E223" s="6">
        <f>+E224+E228+E230+E233</f>
        <v>843425151</v>
      </c>
      <c r="F223" s="6">
        <f>+F224+F228+F230+F233</f>
        <v>1270227151</v>
      </c>
      <c r="G223" s="6">
        <f>+G224+G226</f>
        <v>0</v>
      </c>
      <c r="H223" s="6">
        <f>+H224+H228+H230+H233</f>
        <v>1270227151</v>
      </c>
      <c r="I223" s="6">
        <f>+I224+I228+I230+I233</f>
        <v>325212976</v>
      </c>
      <c r="J223" s="6">
        <f>+J224+J228+J230+J233</f>
        <v>1270043909</v>
      </c>
      <c r="K223" s="6">
        <f>+J223/H223*100</f>
        <v>99.985574076270083</v>
      </c>
      <c r="L223" s="6">
        <f>+L224+L228+L230+L233</f>
        <v>486301486</v>
      </c>
      <c r="M223" s="6">
        <f>+M224+M228+M230+M233</f>
        <v>718236887</v>
      </c>
      <c r="N223" s="6">
        <f>M223/H223*100</f>
        <v>56.543972189112814</v>
      </c>
      <c r="P223" s="17"/>
      <c r="Q223" s="17"/>
      <c r="R223" s="17"/>
      <c r="S223" s="13"/>
    </row>
    <row r="224" spans="1:19" s="7" customFormat="1" x14ac:dyDescent="0.25">
      <c r="A224" s="4" t="s">
        <v>439</v>
      </c>
      <c r="B224" s="5" t="s">
        <v>440</v>
      </c>
      <c r="C224" s="6">
        <f>+C226+C227</f>
        <v>121707000</v>
      </c>
      <c r="D224" s="6">
        <f>+D225+D226+D227</f>
        <v>56014890</v>
      </c>
      <c r="E224" s="6">
        <f>+E225+E226+E227</f>
        <v>847402466</v>
      </c>
      <c r="F224" s="6">
        <f>+F225+F226+F227</f>
        <v>969109466</v>
      </c>
      <c r="G224" s="6">
        <f>+G225+G226</f>
        <v>0</v>
      </c>
      <c r="H224" s="6">
        <f>+H225+H226+H227</f>
        <v>969109466</v>
      </c>
      <c r="I224" s="6">
        <f>+I225+I226+I227</f>
        <v>324577490</v>
      </c>
      <c r="J224" s="6">
        <f>+J225+J226+J227</f>
        <v>969080738</v>
      </c>
      <c r="K224" s="6">
        <f>+J224/H224*100</f>
        <v>99.997035628996727</v>
      </c>
      <c r="L224" s="6">
        <f>+L225+L226+L227</f>
        <v>389279241</v>
      </c>
      <c r="M224" s="6">
        <f>+M225+M226+M227</f>
        <v>460864227</v>
      </c>
      <c r="N224" s="6">
        <f>M224/H224*100</f>
        <v>47.555435497108228</v>
      </c>
      <c r="P224" s="17"/>
      <c r="Q224" s="17"/>
      <c r="R224" s="17"/>
      <c r="S224" s="13"/>
    </row>
    <row r="225" spans="1:19" s="7" customFormat="1" x14ac:dyDescent="0.25">
      <c r="A225" s="9" t="s">
        <v>505</v>
      </c>
      <c r="B225" s="10" t="s">
        <v>504</v>
      </c>
      <c r="C225" s="11">
        <v>0</v>
      </c>
      <c r="D225" s="11">
        <v>56024557</v>
      </c>
      <c r="E225" s="11">
        <v>856228883</v>
      </c>
      <c r="F225" s="11">
        <f>+C225+E225</f>
        <v>856228883</v>
      </c>
      <c r="G225" s="11">
        <f>+G226+G227</f>
        <v>0</v>
      </c>
      <c r="H225" s="11">
        <f>+C225+E225</f>
        <v>856228883</v>
      </c>
      <c r="I225" s="11">
        <v>324577490</v>
      </c>
      <c r="J225" s="11">
        <v>856200155</v>
      </c>
      <c r="K225" s="11">
        <f>+J225/H225*100</f>
        <v>99.99664482236345</v>
      </c>
      <c r="L225" s="11">
        <v>334745908</v>
      </c>
      <c r="M225" s="11">
        <v>347983644</v>
      </c>
      <c r="N225" s="6">
        <f>+M225/H225*100</f>
        <v>40.641427883249762</v>
      </c>
      <c r="O225" s="21"/>
      <c r="P225" s="17"/>
      <c r="Q225" s="17"/>
      <c r="R225" s="17"/>
      <c r="S225" s="13"/>
    </row>
    <row r="226" spans="1:19" x14ac:dyDescent="0.25">
      <c r="A226" s="9" t="s">
        <v>441</v>
      </c>
      <c r="B226" s="10" t="s">
        <v>442</v>
      </c>
      <c r="C226" s="11">
        <v>2200000</v>
      </c>
      <c r="D226" s="11">
        <v>0</v>
      </c>
      <c r="E226" s="11">
        <v>-2200000</v>
      </c>
      <c r="F226" s="11">
        <f>+C226+E226</f>
        <v>0</v>
      </c>
      <c r="G226" s="11">
        <f>+G227+G228</f>
        <v>0</v>
      </c>
      <c r="H226" s="11">
        <f>+C226+E226</f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P226" s="17"/>
      <c r="Q226" s="17"/>
      <c r="R226" s="17"/>
      <c r="S226" s="13"/>
    </row>
    <row r="227" spans="1:19" x14ac:dyDescent="0.25">
      <c r="A227" s="9" t="s">
        <v>443</v>
      </c>
      <c r="B227" s="10" t="s">
        <v>444</v>
      </c>
      <c r="C227" s="11">
        <v>119507000</v>
      </c>
      <c r="D227" s="11">
        <v>-9667</v>
      </c>
      <c r="E227" s="11">
        <v>-6626417</v>
      </c>
      <c r="F227" s="11">
        <f>+C227+E227</f>
        <v>112880583</v>
      </c>
      <c r="G227" s="11">
        <f>+G228+G229</f>
        <v>0</v>
      </c>
      <c r="H227" s="11">
        <f>+C227+E227</f>
        <v>112880583</v>
      </c>
      <c r="I227" s="11">
        <v>0</v>
      </c>
      <c r="J227" s="11">
        <v>112880583</v>
      </c>
      <c r="K227" s="11">
        <f>+J227/H227*100</f>
        <v>100</v>
      </c>
      <c r="L227" s="11">
        <v>54533333</v>
      </c>
      <c r="M227" s="11">
        <v>112880583</v>
      </c>
      <c r="N227" s="11">
        <f>M227/H227*100</f>
        <v>100</v>
      </c>
      <c r="P227" s="17"/>
      <c r="Q227" s="17"/>
      <c r="R227" s="17"/>
    </row>
    <row r="228" spans="1:19" s="7" customFormat="1" x14ac:dyDescent="0.25">
      <c r="A228" s="4" t="s">
        <v>445</v>
      </c>
      <c r="B228" s="5" t="s">
        <v>446</v>
      </c>
      <c r="C228" s="6">
        <f>+C229</f>
        <v>67565000</v>
      </c>
      <c r="D228" s="6">
        <f>+D229</f>
        <v>0</v>
      </c>
      <c r="E228" s="6">
        <f>+E229</f>
        <v>0</v>
      </c>
      <c r="F228" s="6">
        <f>+F229</f>
        <v>67565000</v>
      </c>
      <c r="G228" s="6">
        <f>+G229+G230</f>
        <v>0</v>
      </c>
      <c r="H228" s="6">
        <f>+H229</f>
        <v>67565000</v>
      </c>
      <c r="I228" s="6">
        <f>+I229</f>
        <v>0</v>
      </c>
      <c r="J228" s="6">
        <f>+J229</f>
        <v>67565000</v>
      </c>
      <c r="K228" s="6">
        <f>+J228/H228*100</f>
        <v>100</v>
      </c>
      <c r="L228" s="6">
        <f>+L229</f>
        <v>23865000</v>
      </c>
      <c r="M228" s="6">
        <f>+M229</f>
        <v>24495000</v>
      </c>
      <c r="N228" s="6">
        <f>M228/H228*100</f>
        <v>36.253977651150741</v>
      </c>
      <c r="P228" s="17"/>
      <c r="Q228" s="17"/>
      <c r="R228" s="17"/>
      <c r="S228" s="13"/>
    </row>
    <row r="229" spans="1:19" x14ac:dyDescent="0.25">
      <c r="A229" s="9" t="s">
        <v>447</v>
      </c>
      <c r="B229" s="10" t="s">
        <v>448</v>
      </c>
      <c r="C229" s="11">
        <v>67565000</v>
      </c>
      <c r="D229" s="11">
        <v>0</v>
      </c>
      <c r="E229" s="11">
        <v>0</v>
      </c>
      <c r="F229" s="11">
        <f>+C229+E229</f>
        <v>67565000</v>
      </c>
      <c r="G229" s="11">
        <f>+G230+G231</f>
        <v>0</v>
      </c>
      <c r="H229" s="11">
        <f>+C229+E229</f>
        <v>67565000</v>
      </c>
      <c r="I229" s="11">
        <v>0</v>
      </c>
      <c r="J229" s="11">
        <v>67565000</v>
      </c>
      <c r="K229" s="11">
        <f>+J229/H229*100</f>
        <v>100</v>
      </c>
      <c r="L229" s="11">
        <v>23865000</v>
      </c>
      <c r="M229" s="11">
        <v>24495000</v>
      </c>
      <c r="N229" s="11">
        <f>M229/H229*100</f>
        <v>36.253977651150741</v>
      </c>
      <c r="P229" s="17"/>
      <c r="Q229" s="17"/>
      <c r="R229" s="17"/>
      <c r="S229" s="13"/>
    </row>
    <row r="230" spans="1:19" s="7" customFormat="1" x14ac:dyDescent="0.25">
      <c r="A230" s="4" t="s">
        <v>449</v>
      </c>
      <c r="B230" s="5" t="s">
        <v>450</v>
      </c>
      <c r="C230" s="6">
        <f>+C231+C232</f>
        <v>8530000</v>
      </c>
      <c r="D230" s="6">
        <f>+D231+D232</f>
        <v>185688</v>
      </c>
      <c r="E230" s="6">
        <f>+E231+E232</f>
        <v>-3931460</v>
      </c>
      <c r="F230" s="6">
        <f>+F231+F232</f>
        <v>4598540</v>
      </c>
      <c r="G230" s="6">
        <f>+G231+G232</f>
        <v>0</v>
      </c>
      <c r="H230" s="6">
        <f>+H231+H232</f>
        <v>4598540</v>
      </c>
      <c r="I230" s="6">
        <f>+I231+I232</f>
        <v>635486</v>
      </c>
      <c r="J230" s="6">
        <f>+J231+J232</f>
        <v>4444026</v>
      </c>
      <c r="K230" s="6">
        <f>+J230/H230*100</f>
        <v>96.639933544124872</v>
      </c>
      <c r="L230" s="6">
        <f>+L231+L232</f>
        <v>635486</v>
      </c>
      <c r="M230" s="6">
        <f>+M231+M232</f>
        <v>4444026</v>
      </c>
      <c r="N230" s="6">
        <f>M230/H230*100</f>
        <v>96.639933544124872</v>
      </c>
      <c r="P230" s="17"/>
      <c r="Q230" s="17"/>
      <c r="R230" s="17"/>
      <c r="S230" s="13"/>
    </row>
    <row r="231" spans="1:19" x14ac:dyDescent="0.25">
      <c r="A231" s="9" t="s">
        <v>451</v>
      </c>
      <c r="B231" s="10" t="s">
        <v>452</v>
      </c>
      <c r="C231" s="11">
        <v>4188000</v>
      </c>
      <c r="D231" s="11">
        <v>186869</v>
      </c>
      <c r="E231" s="11">
        <v>-1363567</v>
      </c>
      <c r="F231" s="11">
        <f>+C231+E231</f>
        <v>2824433</v>
      </c>
      <c r="G231" s="11">
        <f>+G232+G233</f>
        <v>0</v>
      </c>
      <c r="H231" s="11">
        <f>+C231+E231</f>
        <v>2824433</v>
      </c>
      <c r="I231" s="11">
        <v>277918</v>
      </c>
      <c r="J231" s="11">
        <v>2702351</v>
      </c>
      <c r="K231" s="11">
        <f>+J231/H231*100</f>
        <v>95.677645743411148</v>
      </c>
      <c r="L231" s="11">
        <v>277918</v>
      </c>
      <c r="M231" s="11">
        <v>2702351</v>
      </c>
      <c r="N231" s="11">
        <f>M231/H231*100</f>
        <v>95.677645743411148</v>
      </c>
      <c r="P231" s="17"/>
      <c r="Q231" s="17"/>
      <c r="R231" s="17"/>
    </row>
    <row r="232" spans="1:19" x14ac:dyDescent="0.25">
      <c r="A232" s="9" t="s">
        <v>453</v>
      </c>
      <c r="B232" s="10" t="s">
        <v>454</v>
      </c>
      <c r="C232" s="11">
        <v>4342000</v>
      </c>
      <c r="D232" s="11">
        <v>-1181</v>
      </c>
      <c r="E232" s="11">
        <v>-2567893</v>
      </c>
      <c r="F232" s="11">
        <f>+C232+E232</f>
        <v>1774107</v>
      </c>
      <c r="G232" s="11">
        <f>+G233+G234</f>
        <v>0</v>
      </c>
      <c r="H232" s="11">
        <f>+C232+E232</f>
        <v>1774107</v>
      </c>
      <c r="I232" s="11">
        <v>357568</v>
      </c>
      <c r="J232" s="11">
        <v>1741675</v>
      </c>
      <c r="K232" s="11">
        <f>+J232/H232*100</f>
        <v>98.171925368650264</v>
      </c>
      <c r="L232" s="11">
        <v>357568</v>
      </c>
      <c r="M232" s="11">
        <v>1741675</v>
      </c>
      <c r="N232" s="11">
        <f>M232/H232*100</f>
        <v>98.171925368650264</v>
      </c>
      <c r="P232" s="17"/>
      <c r="Q232" s="17"/>
      <c r="R232" s="17"/>
    </row>
    <row r="233" spans="1:19" s="7" customFormat="1" x14ac:dyDescent="0.25">
      <c r="A233" s="4" t="s">
        <v>455</v>
      </c>
      <c r="B233" s="5" t="s">
        <v>456</v>
      </c>
      <c r="C233" s="6">
        <f>+C234</f>
        <v>229000000</v>
      </c>
      <c r="D233" s="6">
        <f>+D234</f>
        <v>-45855</v>
      </c>
      <c r="E233" s="6">
        <f>+E234</f>
        <v>-45855</v>
      </c>
      <c r="F233" s="6">
        <f>+F234</f>
        <v>228954145</v>
      </c>
      <c r="G233" s="6">
        <f>+G234+G236</f>
        <v>0</v>
      </c>
      <c r="H233" s="6">
        <f>+H234</f>
        <v>228954145</v>
      </c>
      <c r="I233" s="6">
        <f>+I234</f>
        <v>0</v>
      </c>
      <c r="J233" s="6">
        <f>+J234</f>
        <v>228954145</v>
      </c>
      <c r="K233" s="6">
        <f>+J233/H233*100</f>
        <v>100</v>
      </c>
      <c r="L233" s="6">
        <f>+L234</f>
        <v>72521759</v>
      </c>
      <c r="M233" s="6">
        <f>+M234</f>
        <v>228433634</v>
      </c>
      <c r="N233" s="6">
        <f>M233/H233*100</f>
        <v>99.772657096904709</v>
      </c>
      <c r="P233" s="17"/>
      <c r="Q233" s="17"/>
      <c r="R233" s="17"/>
      <c r="S233" s="13"/>
    </row>
    <row r="234" spans="1:19" x14ac:dyDescent="0.25">
      <c r="A234" s="9" t="s">
        <v>457</v>
      </c>
      <c r="B234" s="10" t="s">
        <v>458</v>
      </c>
      <c r="C234" s="11">
        <v>229000000</v>
      </c>
      <c r="D234" s="11">
        <v>-45855</v>
      </c>
      <c r="E234" s="11">
        <v>-45855</v>
      </c>
      <c r="F234" s="11">
        <f>+C234+E234</f>
        <v>228954145</v>
      </c>
      <c r="G234" s="11">
        <f>+G236+G237</f>
        <v>0</v>
      </c>
      <c r="H234" s="11">
        <f>+C234+E234</f>
        <v>228954145</v>
      </c>
      <c r="I234" s="11">
        <v>0</v>
      </c>
      <c r="J234" s="11">
        <v>228954145</v>
      </c>
      <c r="K234" s="11">
        <f>+J234/H234*100</f>
        <v>100</v>
      </c>
      <c r="L234" s="11">
        <v>72521759</v>
      </c>
      <c r="M234" s="11">
        <v>228433634</v>
      </c>
      <c r="N234" s="11">
        <f>M234/H234*100</f>
        <v>99.772657096904709</v>
      </c>
      <c r="P234" s="17"/>
      <c r="Q234" s="17"/>
      <c r="R234" s="17"/>
    </row>
    <row r="235" spans="1:19" x14ac:dyDescent="0.25">
      <c r="A235" s="20" t="s">
        <v>507</v>
      </c>
      <c r="B235" s="5" t="s">
        <v>506</v>
      </c>
      <c r="C235" s="6">
        <v>0</v>
      </c>
      <c r="D235" s="6">
        <v>-3555548</v>
      </c>
      <c r="E235" s="6">
        <v>907535</v>
      </c>
      <c r="F235" s="6">
        <f>+C235+E235</f>
        <v>907535</v>
      </c>
      <c r="G235" s="6">
        <f>+G236+G237</f>
        <v>0</v>
      </c>
      <c r="H235" s="6">
        <f>+C235+E235</f>
        <v>907535</v>
      </c>
      <c r="I235" s="6">
        <v>0</v>
      </c>
      <c r="J235" s="6">
        <v>907535</v>
      </c>
      <c r="K235" s="6">
        <f>+J235/F235*100</f>
        <v>100</v>
      </c>
      <c r="L235" s="6">
        <v>0</v>
      </c>
      <c r="M235" s="6">
        <v>907535</v>
      </c>
      <c r="N235" s="6">
        <f>+M235/H235*100</f>
        <v>100</v>
      </c>
      <c r="O235" s="19"/>
      <c r="P235" s="17"/>
      <c r="Q235" s="17"/>
      <c r="R235" s="17"/>
    </row>
    <row r="236" spans="1:19" s="7" customFormat="1" x14ac:dyDescent="0.25">
      <c r="A236" s="4" t="s">
        <v>459</v>
      </c>
      <c r="B236" s="5" t="s">
        <v>460</v>
      </c>
      <c r="C236" s="6">
        <f>+C237+C240</f>
        <v>71729000</v>
      </c>
      <c r="D236" s="6">
        <f>+D237+D240</f>
        <v>1563515</v>
      </c>
      <c r="E236" s="6">
        <f>+E237+E240</f>
        <v>19309461</v>
      </c>
      <c r="F236" s="6">
        <f>+F237+F240</f>
        <v>91038461</v>
      </c>
      <c r="G236" s="6">
        <f>+G237+G238</f>
        <v>0</v>
      </c>
      <c r="H236" s="6">
        <f>+H237+H240</f>
        <v>91038461</v>
      </c>
      <c r="I236" s="6">
        <f>+I237+I240</f>
        <v>48939501</v>
      </c>
      <c r="J236" s="6">
        <f>+J237+J240</f>
        <v>90597245</v>
      </c>
      <c r="K236" s="6">
        <f>+J236/H236*100</f>
        <v>99.515352088388227</v>
      </c>
      <c r="L236" s="6">
        <f>+L237+L240</f>
        <v>48939501</v>
      </c>
      <c r="M236" s="6">
        <f>+M237+M240</f>
        <v>90530245</v>
      </c>
      <c r="N236" s="6">
        <f>M236/H236*100</f>
        <v>99.441756819680862</v>
      </c>
      <c r="P236" s="17"/>
      <c r="Q236" s="17"/>
      <c r="R236" s="17"/>
      <c r="S236" s="13"/>
    </row>
    <row r="237" spans="1:19" x14ac:dyDescent="0.25">
      <c r="A237" s="4" t="s">
        <v>461</v>
      </c>
      <c r="B237" s="5" t="s">
        <v>462</v>
      </c>
      <c r="C237" s="6">
        <f>+C238+C239</f>
        <v>56223000</v>
      </c>
      <c r="D237" s="6">
        <f>+D238+D239</f>
        <v>4000000</v>
      </c>
      <c r="E237" s="6">
        <f>+E238+E239</f>
        <v>23343237</v>
      </c>
      <c r="F237" s="6">
        <f>+F238+F239</f>
        <v>79566237</v>
      </c>
      <c r="G237" s="6">
        <f>+G238+G239</f>
        <v>0</v>
      </c>
      <c r="H237" s="6">
        <f>+H238+H239</f>
        <v>79566237</v>
      </c>
      <c r="I237" s="6">
        <f>+I238+I239</f>
        <v>44558784</v>
      </c>
      <c r="J237" s="6">
        <f>+J238+J239</f>
        <v>79125021</v>
      </c>
      <c r="K237" s="6">
        <f>+J237/H237*100</f>
        <v>99.445473335631036</v>
      </c>
      <c r="L237" s="6">
        <f>+L238+L239</f>
        <v>44558784</v>
      </c>
      <c r="M237" s="6">
        <f>+M238+M239</f>
        <v>79058021</v>
      </c>
      <c r="N237" s="6">
        <f>M237/H237*100</f>
        <v>99.361266764444323</v>
      </c>
      <c r="P237" s="17"/>
      <c r="Q237" s="17"/>
      <c r="R237" s="17"/>
    </row>
    <row r="238" spans="1:19" x14ac:dyDescent="0.25">
      <c r="A238" s="10" t="s">
        <v>496</v>
      </c>
      <c r="B238" s="10" t="s">
        <v>497</v>
      </c>
      <c r="C238" s="11">
        <v>0</v>
      </c>
      <c r="D238" s="11">
        <v>0</v>
      </c>
      <c r="E238" s="11">
        <v>2010000</v>
      </c>
      <c r="F238" s="11">
        <f>+C238+E238</f>
        <v>2010000</v>
      </c>
      <c r="G238" s="11">
        <f>+G240+G241</f>
        <v>0</v>
      </c>
      <c r="H238" s="11">
        <f>+C238+E238</f>
        <v>2010000</v>
      </c>
      <c r="I238" s="11">
        <v>0</v>
      </c>
      <c r="J238" s="11">
        <v>2010000</v>
      </c>
      <c r="K238" s="11">
        <v>0</v>
      </c>
      <c r="L238" s="11">
        <v>0</v>
      </c>
      <c r="M238" s="11">
        <v>1943000</v>
      </c>
      <c r="N238" s="11">
        <v>0</v>
      </c>
      <c r="P238" s="17"/>
      <c r="Q238" s="17"/>
      <c r="R238" s="17"/>
    </row>
    <row r="239" spans="1:19" x14ac:dyDescent="0.25">
      <c r="A239" s="9" t="s">
        <v>463</v>
      </c>
      <c r="B239" s="10" t="s">
        <v>464</v>
      </c>
      <c r="C239" s="11">
        <v>56223000</v>
      </c>
      <c r="D239" s="11">
        <v>4000000</v>
      </c>
      <c r="E239" s="11">
        <v>21333237</v>
      </c>
      <c r="F239" s="11">
        <f>+C239+E239</f>
        <v>77556237</v>
      </c>
      <c r="G239" s="11">
        <f>+G240+G241</f>
        <v>0</v>
      </c>
      <c r="H239" s="11">
        <f>+C239+E239</f>
        <v>77556237</v>
      </c>
      <c r="I239" s="11">
        <v>44558784</v>
      </c>
      <c r="J239" s="11">
        <v>77115021</v>
      </c>
      <c r="K239" s="11">
        <f>+J239/H239*100</f>
        <v>99.431101846779896</v>
      </c>
      <c r="L239" s="11">
        <v>44558784</v>
      </c>
      <c r="M239" s="11">
        <v>77115021</v>
      </c>
      <c r="N239" s="11">
        <f>M239/H239*100</f>
        <v>99.431101846779896</v>
      </c>
      <c r="P239" s="17"/>
      <c r="Q239" s="17"/>
      <c r="R239" s="17"/>
    </row>
    <row r="240" spans="1:19" x14ac:dyDescent="0.25">
      <c r="A240" s="4" t="s">
        <v>465</v>
      </c>
      <c r="B240" s="5" t="s">
        <v>466</v>
      </c>
      <c r="C240" s="6">
        <v>15506000</v>
      </c>
      <c r="D240" s="6">
        <v>-2436485</v>
      </c>
      <c r="E240" s="6">
        <v>-4033776</v>
      </c>
      <c r="F240" s="6">
        <f>+C240+E240</f>
        <v>11472224</v>
      </c>
      <c r="G240" s="6">
        <f>+G241+G242</f>
        <v>0</v>
      </c>
      <c r="H240" s="6">
        <f>+C240+E240</f>
        <v>11472224</v>
      </c>
      <c r="I240" s="6">
        <v>4380717</v>
      </c>
      <c r="J240" s="6">
        <v>11472224</v>
      </c>
      <c r="K240" s="6">
        <f>+J240/H240*100</f>
        <v>100</v>
      </c>
      <c r="L240" s="6">
        <v>4380717</v>
      </c>
      <c r="M240" s="6">
        <v>11472224</v>
      </c>
      <c r="N240" s="6">
        <f>M240/H240*100</f>
        <v>100</v>
      </c>
      <c r="P240" s="17"/>
      <c r="Q240" s="17"/>
      <c r="R240" s="17"/>
    </row>
    <row r="241" spans="1:19" s="7" customFormat="1" x14ac:dyDescent="0.25">
      <c r="A241" s="4" t="s">
        <v>467</v>
      </c>
      <c r="B241" s="5" t="s">
        <v>468</v>
      </c>
      <c r="C241" s="6">
        <f>+C242</f>
        <v>98965706000</v>
      </c>
      <c r="D241" s="6">
        <f>+D242</f>
        <v>1363230876</v>
      </c>
      <c r="E241" s="6">
        <f>+E242</f>
        <v>1863230876</v>
      </c>
      <c r="F241" s="6">
        <f>+F242</f>
        <v>100828936876</v>
      </c>
      <c r="G241" s="6">
        <f>+G242+G243</f>
        <v>0</v>
      </c>
      <c r="H241" s="6">
        <f>+H242</f>
        <v>100828936876</v>
      </c>
      <c r="I241" s="6">
        <f>+I242</f>
        <v>6668001175</v>
      </c>
      <c r="J241" s="6">
        <f>+J242</f>
        <v>99973226922</v>
      </c>
      <c r="K241" s="6">
        <f>+J241/H241*100</f>
        <v>99.151325025818366</v>
      </c>
      <c r="L241" s="6">
        <f>+L242</f>
        <v>17936794226</v>
      </c>
      <c r="M241" s="6">
        <f>+M242</f>
        <v>87519027490</v>
      </c>
      <c r="N241" s="6">
        <f>M241/H241*100</f>
        <v>86.79951430771446</v>
      </c>
      <c r="P241" s="17"/>
      <c r="Q241" s="17"/>
      <c r="R241" s="17"/>
      <c r="S241" s="13"/>
    </row>
    <row r="242" spans="1:19" s="7" customFormat="1" x14ac:dyDescent="0.25">
      <c r="A242" s="4" t="s">
        <v>469</v>
      </c>
      <c r="B242" s="5" t="s">
        <v>470</v>
      </c>
      <c r="C242" s="6">
        <f>+C243</f>
        <v>98965706000</v>
      </c>
      <c r="D242" s="6">
        <f>+D243</f>
        <v>1363230876</v>
      </c>
      <c r="E242" s="6">
        <f>+E243</f>
        <v>1863230876</v>
      </c>
      <c r="F242" s="6">
        <f>+F243</f>
        <v>100828936876</v>
      </c>
      <c r="G242" s="6">
        <f>+G243+G244</f>
        <v>0</v>
      </c>
      <c r="H242" s="6">
        <f>+H243</f>
        <v>100828936876</v>
      </c>
      <c r="I242" s="6">
        <f>+I243</f>
        <v>6668001175</v>
      </c>
      <c r="J242" s="6">
        <f>+J243</f>
        <v>99973226922</v>
      </c>
      <c r="K242" s="6">
        <f>+J242/H242*100</f>
        <v>99.151325025818366</v>
      </c>
      <c r="L242" s="6">
        <f>+L243</f>
        <v>17936794226</v>
      </c>
      <c r="M242" s="6">
        <f>+M243</f>
        <v>87519027490</v>
      </c>
      <c r="N242" s="6">
        <f>M242/H242*100</f>
        <v>86.79951430771446</v>
      </c>
      <c r="P242" s="17"/>
      <c r="Q242" s="17"/>
      <c r="R242" s="17"/>
      <c r="S242" s="13"/>
    </row>
    <row r="243" spans="1:19" s="7" customFormat="1" x14ac:dyDescent="0.25">
      <c r="A243" s="4" t="s">
        <v>471</v>
      </c>
      <c r="B243" s="5" t="s">
        <v>472</v>
      </c>
      <c r="C243" s="6">
        <f>+C244</f>
        <v>98965706000</v>
      </c>
      <c r="D243" s="6">
        <f>+D244</f>
        <v>1363230876</v>
      </c>
      <c r="E243" s="6">
        <f>+E244</f>
        <v>1863230876</v>
      </c>
      <c r="F243" s="6">
        <f>+F244</f>
        <v>100828936876</v>
      </c>
      <c r="G243" s="6">
        <f>+G244+G245</f>
        <v>0</v>
      </c>
      <c r="H243" s="6">
        <f>+H244</f>
        <v>100828936876</v>
      </c>
      <c r="I243" s="6">
        <f>+I244</f>
        <v>6668001175</v>
      </c>
      <c r="J243" s="6">
        <f>+J244</f>
        <v>99973226922</v>
      </c>
      <c r="K243" s="6">
        <f>+J243/H243*100</f>
        <v>99.151325025818366</v>
      </c>
      <c r="L243" s="6">
        <f>+L244</f>
        <v>17936794226</v>
      </c>
      <c r="M243" s="6">
        <f>+M244</f>
        <v>87519027490</v>
      </c>
      <c r="N243" s="6">
        <f>M243/H243*100</f>
        <v>86.79951430771446</v>
      </c>
      <c r="P243" s="17"/>
      <c r="Q243" s="17"/>
      <c r="R243" s="17"/>
      <c r="S243" s="13"/>
    </row>
    <row r="244" spans="1:19" s="7" customFormat="1" x14ac:dyDescent="0.25">
      <c r="A244" s="4" t="s">
        <v>473</v>
      </c>
      <c r="B244" s="5" t="s">
        <v>474</v>
      </c>
      <c r="C244" s="6">
        <f>+C245+C248</f>
        <v>98965706000</v>
      </c>
      <c r="D244" s="6">
        <f>+D245+D248</f>
        <v>1363230876</v>
      </c>
      <c r="E244" s="6">
        <f>+E245+E248</f>
        <v>1863230876</v>
      </c>
      <c r="F244" s="6">
        <f>+F245+F248</f>
        <v>100828936876</v>
      </c>
      <c r="G244" s="6">
        <f>+G245+G246</f>
        <v>0</v>
      </c>
      <c r="H244" s="6">
        <f>+H245+H248</f>
        <v>100828936876</v>
      </c>
      <c r="I244" s="6">
        <f>+I245+I248</f>
        <v>6668001175</v>
      </c>
      <c r="J244" s="6">
        <f>+J245+J248</f>
        <v>99973226922</v>
      </c>
      <c r="K244" s="6">
        <f>+J244/H244*100</f>
        <v>99.151325025818366</v>
      </c>
      <c r="L244" s="6">
        <f>+L245+L248</f>
        <v>17936794226</v>
      </c>
      <c r="M244" s="6">
        <f>+M245+M248</f>
        <v>87519027490</v>
      </c>
      <c r="N244" s="6">
        <f>M244/H244*100</f>
        <v>86.79951430771446</v>
      </c>
      <c r="P244" s="17"/>
      <c r="Q244" s="17"/>
      <c r="R244" s="17"/>
      <c r="S244" s="13"/>
    </row>
    <row r="245" spans="1:19" s="7" customFormat="1" x14ac:dyDescent="0.25">
      <c r="A245" s="4" t="s">
        <v>475</v>
      </c>
      <c r="B245" s="5" t="s">
        <v>476</v>
      </c>
      <c r="C245" s="6">
        <f>+C246+C247</f>
        <v>67877706000</v>
      </c>
      <c r="D245" s="6">
        <f>+D246+D247</f>
        <v>0</v>
      </c>
      <c r="E245" s="6">
        <f>+E246+E247</f>
        <v>92960603</v>
      </c>
      <c r="F245" s="6">
        <f>+F246+F247</f>
        <v>67970666603</v>
      </c>
      <c r="G245" s="6">
        <f>+G246+G247</f>
        <v>0</v>
      </c>
      <c r="H245" s="6">
        <f>+H246+H247</f>
        <v>67970666603</v>
      </c>
      <c r="I245" s="6">
        <f>+I246+I247</f>
        <v>4183865081</v>
      </c>
      <c r="J245" s="6">
        <f>+J246+J247</f>
        <v>67322270784</v>
      </c>
      <c r="K245" s="6">
        <f>+J245/H245*100</f>
        <v>99.046065234600206</v>
      </c>
      <c r="L245" s="6">
        <f>+L246+L247</f>
        <v>13281484829</v>
      </c>
      <c r="M245" s="6">
        <f>+M246+M247</f>
        <v>60536977039</v>
      </c>
      <c r="N245" s="6">
        <f>M245/H245*100</f>
        <v>89.063385816975497</v>
      </c>
      <c r="P245" s="17"/>
      <c r="Q245" s="17"/>
      <c r="R245" s="17"/>
      <c r="S245" s="13"/>
    </row>
    <row r="246" spans="1:19" x14ac:dyDescent="0.25">
      <c r="A246" s="9" t="s">
        <v>477</v>
      </c>
      <c r="B246" s="10" t="s">
        <v>478</v>
      </c>
      <c r="C246" s="11">
        <v>37015706000</v>
      </c>
      <c r="D246" s="11">
        <v>0</v>
      </c>
      <c r="E246" s="11">
        <v>642960603</v>
      </c>
      <c r="F246" s="11">
        <f>+C246+E246</f>
        <v>37658666603</v>
      </c>
      <c r="G246" s="11">
        <f>+G247+G248</f>
        <v>0</v>
      </c>
      <c r="H246" s="11">
        <f>+C246+E246</f>
        <v>37658666603</v>
      </c>
      <c r="I246" s="11">
        <v>2159306932</v>
      </c>
      <c r="J246" s="11">
        <v>37011033244</v>
      </c>
      <c r="K246" s="11">
        <f>+J246/H246*100</f>
        <v>98.280254142220727</v>
      </c>
      <c r="L246" s="11">
        <v>8405211681</v>
      </c>
      <c r="M246" s="11">
        <v>33681549563</v>
      </c>
      <c r="N246" s="11">
        <f>M246/H246*100</f>
        <v>89.439039140904768</v>
      </c>
      <c r="P246" s="17"/>
      <c r="Q246" s="17"/>
      <c r="R246" s="17"/>
    </row>
    <row r="247" spans="1:19" x14ac:dyDescent="0.25">
      <c r="A247" s="9" t="s">
        <v>479</v>
      </c>
      <c r="B247" s="10" t="s">
        <v>480</v>
      </c>
      <c r="C247" s="11">
        <v>30862000000</v>
      </c>
      <c r="D247" s="11">
        <v>0</v>
      </c>
      <c r="E247" s="11">
        <v>-550000000</v>
      </c>
      <c r="F247" s="11">
        <f>+C247+E247</f>
        <v>30312000000</v>
      </c>
      <c r="G247" s="11">
        <f>+G248+G249</f>
        <v>0</v>
      </c>
      <c r="H247" s="11">
        <f>+C247+E247</f>
        <v>30312000000</v>
      </c>
      <c r="I247" s="11">
        <v>2024558149</v>
      </c>
      <c r="J247" s="11">
        <v>30311237540</v>
      </c>
      <c r="K247" s="11">
        <f>+J247/H247*100</f>
        <v>99.997484626550531</v>
      </c>
      <c r="L247" s="11">
        <v>4876273148</v>
      </c>
      <c r="M247" s="11">
        <v>26855427476</v>
      </c>
      <c r="N247" s="11">
        <f>M247/H247*100</f>
        <v>88.596686051728696</v>
      </c>
      <c r="P247" s="17"/>
      <c r="Q247" s="17"/>
      <c r="R247" s="17"/>
    </row>
    <row r="248" spans="1:19" s="7" customFormat="1" x14ac:dyDescent="0.25">
      <c r="A248" s="4" t="s">
        <v>481</v>
      </c>
      <c r="B248" s="5" t="s">
        <v>482</v>
      </c>
      <c r="C248" s="6">
        <f>+C249</f>
        <v>31088000000</v>
      </c>
      <c r="D248" s="6">
        <f>+D249</f>
        <v>1363230876</v>
      </c>
      <c r="E248" s="6">
        <f>+E249</f>
        <v>1770270273</v>
      </c>
      <c r="F248" s="6">
        <f>+F249</f>
        <v>32858270273</v>
      </c>
      <c r="G248" s="6">
        <f>+G249+G250</f>
        <v>0</v>
      </c>
      <c r="H248" s="6">
        <f>+H249</f>
        <v>32858270273</v>
      </c>
      <c r="I248" s="6">
        <f>+I249</f>
        <v>2484136094</v>
      </c>
      <c r="J248" s="6">
        <f>+J249</f>
        <v>32650956138</v>
      </c>
      <c r="K248" s="6">
        <f>+J248/H248*100</f>
        <v>99.36906558599236</v>
      </c>
      <c r="L248" s="6">
        <f>+L249</f>
        <v>4655309397</v>
      </c>
      <c r="M248" s="6">
        <f>+M249</f>
        <v>26982050451</v>
      </c>
      <c r="N248" s="6">
        <f>M248/H248*100</f>
        <v>82.116466347199804</v>
      </c>
      <c r="P248" s="17"/>
      <c r="Q248" s="17"/>
      <c r="R248" s="17"/>
      <c r="S248" s="13"/>
    </row>
    <row r="249" spans="1:19" x14ac:dyDescent="0.25">
      <c r="A249" s="9" t="s">
        <v>483</v>
      </c>
      <c r="B249" s="10" t="s">
        <v>484</v>
      </c>
      <c r="C249" s="11">
        <v>31088000000</v>
      </c>
      <c r="D249" s="11">
        <v>1363230876</v>
      </c>
      <c r="E249" s="11">
        <v>1770270273</v>
      </c>
      <c r="F249" s="11">
        <f>+C249+E249</f>
        <v>32858270273</v>
      </c>
      <c r="G249" s="11">
        <f>+G250+G251</f>
        <v>0</v>
      </c>
      <c r="H249" s="11">
        <f>+C249+E249</f>
        <v>32858270273</v>
      </c>
      <c r="I249" s="11">
        <v>2484136094</v>
      </c>
      <c r="J249" s="11">
        <v>32650956138</v>
      </c>
      <c r="K249" s="11">
        <f>+J249/H249*100</f>
        <v>99.36906558599236</v>
      </c>
      <c r="L249" s="11">
        <v>4655309397</v>
      </c>
      <c r="M249" s="11">
        <v>26982050451</v>
      </c>
      <c r="N249" s="11">
        <f>M249/H249*100</f>
        <v>82.116466347199804</v>
      </c>
      <c r="P249" s="17"/>
      <c r="Q249" s="17"/>
      <c r="R249" s="17"/>
    </row>
    <row r="250" spans="1:19" x14ac:dyDescent="0.25">
      <c r="A250" s="55" t="s">
        <v>511</v>
      </c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P250" s="17"/>
      <c r="Q250" s="17"/>
      <c r="R250" s="17"/>
    </row>
    <row r="251" spans="1:19" x14ac:dyDescent="0.25">
      <c r="P251" s="17"/>
      <c r="Q251" s="17"/>
      <c r="R251" s="17"/>
    </row>
    <row r="252" spans="1:19" x14ac:dyDescent="0.25">
      <c r="P252" s="17"/>
      <c r="Q252" s="17"/>
      <c r="R252" s="17"/>
    </row>
    <row r="253" spans="1:19" x14ac:dyDescent="0.25">
      <c r="P253" s="17"/>
      <c r="Q253" s="17"/>
      <c r="R253" s="17"/>
    </row>
    <row r="254" spans="1:19" x14ac:dyDescent="0.25">
      <c r="P254" s="17"/>
      <c r="Q254" s="17"/>
      <c r="R254" s="17"/>
    </row>
    <row r="255" spans="1:19" x14ac:dyDescent="0.25">
      <c r="P255" s="17"/>
      <c r="Q255" s="17"/>
      <c r="R255" s="17"/>
    </row>
    <row r="256" spans="1:19" x14ac:dyDescent="0.25">
      <c r="P256" s="17"/>
      <c r="Q256" s="17"/>
      <c r="R256" s="17"/>
    </row>
    <row r="257" spans="1:18" ht="15.75" x14ac:dyDescent="0.25">
      <c r="B257" s="22" t="s">
        <v>485</v>
      </c>
      <c r="E257" s="32" t="s">
        <v>508</v>
      </c>
      <c r="F257" s="32"/>
      <c r="G257" s="32"/>
      <c r="H257" s="32"/>
      <c r="J257" s="24"/>
      <c r="K257" s="23" t="s">
        <v>486</v>
      </c>
      <c r="L257" s="23"/>
      <c r="P257" s="17"/>
      <c r="Q257" s="17"/>
      <c r="R257" s="17"/>
    </row>
    <row r="258" spans="1:18" ht="15.75" x14ac:dyDescent="0.25">
      <c r="B258" s="25" t="s">
        <v>509</v>
      </c>
      <c r="E258" s="37" t="s">
        <v>510</v>
      </c>
      <c r="F258" s="37"/>
      <c r="G258" s="37"/>
      <c r="H258" s="37"/>
      <c r="J258" s="24"/>
      <c r="K258" s="32" t="s">
        <v>487</v>
      </c>
      <c r="L258" s="32"/>
      <c r="P258" s="17"/>
      <c r="Q258" s="17"/>
      <c r="R258" s="17"/>
    </row>
    <row r="259" spans="1:18" x14ac:dyDescent="0.25">
      <c r="P259" s="17"/>
      <c r="Q259" s="17"/>
      <c r="R259" s="17"/>
    </row>
    <row r="260" spans="1:18" x14ac:dyDescent="0.25">
      <c r="P260" s="17"/>
      <c r="Q260" s="17"/>
      <c r="R260" s="17"/>
    </row>
    <row r="261" spans="1:18" x14ac:dyDescent="0.25">
      <c r="A261" s="26"/>
      <c r="P261" s="17"/>
      <c r="Q261" s="17"/>
      <c r="R261" s="17"/>
    </row>
    <row r="262" spans="1:18" x14ac:dyDescent="0.25">
      <c r="P262" s="17"/>
      <c r="Q262" s="17"/>
      <c r="R262" s="17"/>
    </row>
    <row r="263" spans="1:18" x14ac:dyDescent="0.25">
      <c r="P263" s="14"/>
      <c r="Q263" s="14"/>
      <c r="R263" s="15"/>
    </row>
    <row r="264" spans="1:18" x14ac:dyDescent="0.25">
      <c r="A264" s="26"/>
      <c r="P264" s="14"/>
      <c r="Q264" s="14"/>
      <c r="R264" s="14"/>
    </row>
    <row r="265" spans="1:18" x14ac:dyDescent="0.25">
      <c r="P265" s="14"/>
      <c r="Q265" s="14"/>
      <c r="R265" s="15"/>
    </row>
    <row r="266" spans="1:18" x14ac:dyDescent="0.25">
      <c r="P266" s="14"/>
      <c r="Q266" s="14"/>
      <c r="R266" s="15"/>
    </row>
    <row r="267" spans="1:18" x14ac:dyDescent="0.25">
      <c r="P267" s="14"/>
      <c r="Q267" s="14"/>
      <c r="R267" s="14"/>
    </row>
    <row r="268" spans="1:18" x14ac:dyDescent="0.25">
      <c r="P268" s="14"/>
      <c r="Q268" s="14"/>
      <c r="R268" s="14"/>
    </row>
    <row r="269" spans="1:18" x14ac:dyDescent="0.25">
      <c r="P269" s="14"/>
      <c r="Q269" s="15"/>
      <c r="R269" s="14"/>
    </row>
    <row r="270" spans="1:18" x14ac:dyDescent="0.25">
      <c r="P270" s="14"/>
      <c r="Q270" s="14"/>
      <c r="R270" s="14"/>
    </row>
    <row r="271" spans="1:18" x14ac:dyDescent="0.25">
      <c r="P271" s="14"/>
      <c r="Q271" s="14"/>
      <c r="R271" s="14"/>
    </row>
    <row r="272" spans="1:18" x14ac:dyDescent="0.25">
      <c r="P272" s="14"/>
      <c r="Q272" s="14"/>
      <c r="R272" s="15"/>
    </row>
    <row r="273" spans="16:18" x14ac:dyDescent="0.25">
      <c r="P273" s="14"/>
      <c r="Q273" s="14"/>
      <c r="R273" s="14"/>
    </row>
    <row r="274" spans="16:18" x14ac:dyDescent="0.25">
      <c r="P274" s="14"/>
      <c r="Q274" s="14"/>
      <c r="R274" s="14"/>
    </row>
    <row r="275" spans="16:18" x14ac:dyDescent="0.25">
      <c r="P275" s="14"/>
      <c r="Q275" s="14"/>
      <c r="R275" s="14"/>
    </row>
    <row r="276" spans="16:18" x14ac:dyDescent="0.25">
      <c r="P276" s="15"/>
      <c r="Q276" s="14"/>
      <c r="R276" s="14"/>
    </row>
    <row r="277" spans="16:18" x14ac:dyDescent="0.25">
      <c r="P277" s="14"/>
      <c r="Q277" s="14"/>
      <c r="R277" s="14"/>
    </row>
    <row r="278" spans="16:18" x14ac:dyDescent="0.25">
      <c r="P278" s="14"/>
      <c r="Q278" s="14"/>
      <c r="R278" s="14"/>
    </row>
    <row r="279" spans="16:18" x14ac:dyDescent="0.25">
      <c r="P279" s="14"/>
      <c r="Q279" s="14"/>
      <c r="R279" s="14"/>
    </row>
    <row r="280" spans="16:18" x14ac:dyDescent="0.25">
      <c r="P280" s="14"/>
      <c r="Q280" s="14"/>
      <c r="R280" s="14"/>
    </row>
    <row r="281" spans="16:18" x14ac:dyDescent="0.25">
      <c r="P281" s="14"/>
      <c r="Q281" s="14"/>
      <c r="R281" s="14"/>
    </row>
    <row r="282" spans="16:18" x14ac:dyDescent="0.25">
      <c r="P282" s="14"/>
      <c r="Q282" s="14"/>
      <c r="R282" s="14"/>
    </row>
    <row r="283" spans="16:18" x14ac:dyDescent="0.25">
      <c r="P283" s="14"/>
      <c r="Q283" s="14"/>
      <c r="R283" s="14"/>
    </row>
    <row r="284" spans="16:18" x14ac:dyDescent="0.25">
      <c r="P284" s="14"/>
      <c r="Q284" s="14"/>
      <c r="R284" s="14"/>
    </row>
    <row r="285" spans="16:18" x14ac:dyDescent="0.25">
      <c r="P285" s="14"/>
      <c r="Q285" s="14"/>
      <c r="R285" s="14"/>
    </row>
    <row r="286" spans="16:18" x14ac:dyDescent="0.25">
      <c r="P286" s="14"/>
      <c r="Q286" s="14"/>
      <c r="R286" s="14"/>
    </row>
    <row r="287" spans="16:18" x14ac:dyDescent="0.25">
      <c r="P287" s="14"/>
      <c r="Q287" s="14"/>
      <c r="R287" s="14"/>
    </row>
    <row r="288" spans="16:18" x14ac:dyDescent="0.25">
      <c r="P288" s="14"/>
      <c r="Q288" s="14"/>
      <c r="R288" s="14"/>
    </row>
    <row r="289" spans="16:18" x14ac:dyDescent="0.25">
      <c r="P289" s="14"/>
      <c r="Q289" s="14"/>
      <c r="R289" s="14"/>
    </row>
    <row r="290" spans="16:18" x14ac:dyDescent="0.25">
      <c r="P290" s="14"/>
      <c r="Q290" s="14"/>
      <c r="R290" s="14"/>
    </row>
    <row r="291" spans="16:18" x14ac:dyDescent="0.25">
      <c r="P291" s="14"/>
      <c r="Q291" s="14"/>
      <c r="R291" s="15"/>
    </row>
    <row r="292" spans="16:18" x14ac:dyDescent="0.25">
      <c r="P292" s="14"/>
      <c r="Q292" s="14"/>
      <c r="R292" s="14"/>
    </row>
    <row r="293" spans="16:18" x14ac:dyDescent="0.25">
      <c r="P293" s="15"/>
      <c r="Q293" s="14"/>
      <c r="R293" s="14"/>
    </row>
    <row r="294" spans="16:18" x14ac:dyDescent="0.25">
      <c r="P294" s="14"/>
      <c r="Q294" s="14"/>
      <c r="R294" s="14"/>
    </row>
    <row r="295" spans="16:18" x14ac:dyDescent="0.25">
      <c r="P295" s="14"/>
      <c r="Q295" s="14"/>
      <c r="R295" s="14"/>
    </row>
    <row r="296" spans="16:18" x14ac:dyDescent="0.25">
      <c r="P296" s="14"/>
      <c r="Q296" s="14"/>
      <c r="R296" s="14"/>
    </row>
    <row r="297" spans="16:18" x14ac:dyDescent="0.25">
      <c r="P297" s="14"/>
      <c r="Q297" s="14"/>
      <c r="R297" s="14"/>
    </row>
    <row r="298" spans="16:18" x14ac:dyDescent="0.25">
      <c r="P298" s="14"/>
      <c r="Q298" s="14"/>
      <c r="R298" s="14"/>
    </row>
    <row r="299" spans="16:18" x14ac:dyDescent="0.25">
      <c r="P299" s="14"/>
      <c r="Q299" s="14"/>
      <c r="R299" s="14"/>
    </row>
    <row r="300" spans="16:18" x14ac:dyDescent="0.25">
      <c r="P300" s="14"/>
      <c r="Q300" s="14"/>
      <c r="R300" s="14"/>
    </row>
    <row r="301" spans="16:18" x14ac:dyDescent="0.25">
      <c r="P301" s="14"/>
      <c r="Q301" s="14"/>
      <c r="R301" s="14"/>
    </row>
    <row r="302" spans="16:18" x14ac:dyDescent="0.25">
      <c r="P302" s="14"/>
      <c r="Q302" s="14"/>
      <c r="R302" s="14"/>
    </row>
    <row r="303" spans="16:18" x14ac:dyDescent="0.25">
      <c r="P303" s="14"/>
      <c r="Q303" s="14"/>
      <c r="R303" s="14"/>
    </row>
    <row r="304" spans="16:18" x14ac:dyDescent="0.25">
      <c r="P304" s="14"/>
      <c r="Q304" s="15"/>
      <c r="R304" s="14"/>
    </row>
    <row r="305" spans="16:18" x14ac:dyDescent="0.25">
      <c r="P305" s="14"/>
      <c r="Q305" s="14"/>
      <c r="R305" s="14"/>
    </row>
    <row r="306" spans="16:18" x14ac:dyDescent="0.25">
      <c r="P306" s="14"/>
      <c r="Q306" s="14"/>
      <c r="R306" s="14"/>
    </row>
    <row r="307" spans="16:18" x14ac:dyDescent="0.25">
      <c r="P307" s="14"/>
      <c r="Q307" s="14"/>
      <c r="R307" s="14"/>
    </row>
    <row r="308" spans="16:18" x14ac:dyDescent="0.25">
      <c r="P308" s="14"/>
      <c r="Q308" s="14"/>
      <c r="R308" s="14"/>
    </row>
    <row r="309" spans="16:18" x14ac:dyDescent="0.25">
      <c r="P309" s="14"/>
      <c r="Q309" s="14"/>
      <c r="R309" s="14"/>
    </row>
    <row r="310" spans="16:18" x14ac:dyDescent="0.25">
      <c r="P310" s="14"/>
      <c r="Q310" s="14"/>
      <c r="R310" s="14"/>
    </row>
    <row r="311" spans="16:18" x14ac:dyDescent="0.25">
      <c r="P311" s="14"/>
      <c r="Q311" s="14"/>
      <c r="R311" s="14"/>
    </row>
    <row r="312" spans="16:18" x14ac:dyDescent="0.25">
      <c r="P312" s="14"/>
      <c r="Q312" s="14"/>
      <c r="R312" s="14"/>
    </row>
    <row r="313" spans="16:18" x14ac:dyDescent="0.25">
      <c r="P313" s="14"/>
      <c r="Q313" s="14"/>
      <c r="R313" s="14"/>
    </row>
    <row r="314" spans="16:18" x14ac:dyDescent="0.25">
      <c r="P314" s="14"/>
      <c r="Q314" s="14"/>
      <c r="R314" s="14"/>
    </row>
    <row r="315" spans="16:18" x14ac:dyDescent="0.25">
      <c r="P315" s="14"/>
      <c r="Q315" s="14"/>
      <c r="R315" s="14"/>
    </row>
    <row r="316" spans="16:18" x14ac:dyDescent="0.25">
      <c r="P316" s="14"/>
      <c r="Q316" s="14"/>
      <c r="R316" s="14"/>
    </row>
    <row r="317" spans="16:18" x14ac:dyDescent="0.25">
      <c r="P317" s="14"/>
      <c r="Q317" s="14"/>
      <c r="R317" s="14"/>
    </row>
    <row r="318" spans="16:18" x14ac:dyDescent="0.25">
      <c r="P318" s="14"/>
      <c r="Q318" s="14"/>
      <c r="R318" s="14"/>
    </row>
    <row r="319" spans="16:18" x14ac:dyDescent="0.25">
      <c r="P319" s="14"/>
      <c r="Q319" s="14"/>
      <c r="R319" s="14"/>
    </row>
    <row r="320" spans="16:18" x14ac:dyDescent="0.25">
      <c r="P320" s="14"/>
      <c r="Q320" s="14"/>
      <c r="R320" s="14"/>
    </row>
    <row r="321" spans="16:18" x14ac:dyDescent="0.25">
      <c r="P321" s="14"/>
      <c r="Q321" s="15"/>
      <c r="R321" s="14"/>
    </row>
    <row r="322" spans="16:18" x14ac:dyDescent="0.25">
      <c r="P322" s="14"/>
      <c r="Q322" s="14"/>
      <c r="R322" s="14"/>
    </row>
    <row r="323" spans="16:18" x14ac:dyDescent="0.25">
      <c r="P323" s="14"/>
      <c r="Q323" s="14"/>
      <c r="R323" s="14"/>
    </row>
    <row r="324" spans="16:18" x14ac:dyDescent="0.25">
      <c r="P324" s="14"/>
      <c r="Q324" s="14"/>
      <c r="R324" s="14"/>
    </row>
    <row r="325" spans="16:18" x14ac:dyDescent="0.25">
      <c r="P325" s="14"/>
      <c r="Q325" s="14"/>
      <c r="R325" s="14"/>
    </row>
    <row r="326" spans="16:18" x14ac:dyDescent="0.25">
      <c r="P326" s="14"/>
      <c r="Q326" s="14"/>
      <c r="R326" s="15"/>
    </row>
    <row r="327" spans="16:18" x14ac:dyDescent="0.25">
      <c r="P327" s="14"/>
      <c r="Q327" s="14"/>
      <c r="R327" s="14"/>
    </row>
    <row r="328" spans="16:18" x14ac:dyDescent="0.25">
      <c r="P328" s="14"/>
      <c r="Q328" s="14"/>
      <c r="R328" s="14"/>
    </row>
    <row r="329" spans="16:18" x14ac:dyDescent="0.25">
      <c r="P329" s="14"/>
      <c r="Q329" s="14"/>
      <c r="R329" s="14"/>
    </row>
    <row r="330" spans="16:18" x14ac:dyDescent="0.25">
      <c r="P330" s="14"/>
      <c r="Q330" s="14"/>
      <c r="R330" s="14"/>
    </row>
    <row r="331" spans="16:18" x14ac:dyDescent="0.25">
      <c r="P331" s="14"/>
      <c r="Q331" s="14"/>
      <c r="R331" s="14"/>
    </row>
    <row r="332" spans="16:18" x14ac:dyDescent="0.25">
      <c r="P332" s="14"/>
      <c r="Q332" s="14"/>
      <c r="R332" s="14"/>
    </row>
    <row r="333" spans="16:18" x14ac:dyDescent="0.25">
      <c r="P333" s="14"/>
      <c r="Q333" s="14"/>
      <c r="R333" s="14"/>
    </row>
    <row r="334" spans="16:18" x14ac:dyDescent="0.25">
      <c r="P334" s="14"/>
      <c r="Q334" s="14"/>
      <c r="R334" s="14"/>
    </row>
    <row r="335" spans="16:18" x14ac:dyDescent="0.25">
      <c r="P335" s="14"/>
      <c r="Q335" s="14"/>
      <c r="R335" s="14"/>
    </row>
    <row r="336" spans="16:18" x14ac:dyDescent="0.25">
      <c r="P336" s="14"/>
      <c r="Q336" s="14"/>
      <c r="R336" s="14"/>
    </row>
    <row r="337" spans="16:18" x14ac:dyDescent="0.25">
      <c r="P337" s="14"/>
      <c r="Q337" s="14"/>
      <c r="R337" s="14"/>
    </row>
    <row r="338" spans="16:18" x14ac:dyDescent="0.25">
      <c r="P338" s="14"/>
      <c r="Q338" s="14"/>
      <c r="R338" s="14"/>
    </row>
    <row r="339" spans="16:18" x14ac:dyDescent="0.25">
      <c r="P339" s="14"/>
      <c r="Q339" s="14"/>
      <c r="R339" s="14"/>
    </row>
    <row r="340" spans="16:18" x14ac:dyDescent="0.25">
      <c r="P340" s="14"/>
      <c r="Q340" s="14"/>
      <c r="R340" s="14"/>
    </row>
    <row r="341" spans="16:18" x14ac:dyDescent="0.25">
      <c r="P341" s="14"/>
      <c r="Q341" s="14"/>
      <c r="R341" s="14"/>
    </row>
    <row r="342" spans="16:18" x14ac:dyDescent="0.25">
      <c r="P342" s="14"/>
      <c r="Q342" s="14"/>
      <c r="R342" s="14"/>
    </row>
    <row r="343" spans="16:18" x14ac:dyDescent="0.25">
      <c r="P343" s="14"/>
      <c r="Q343" s="14"/>
      <c r="R343" s="15"/>
    </row>
    <row r="344" spans="16:18" x14ac:dyDescent="0.25">
      <c r="P344" s="14"/>
      <c r="Q344" s="14"/>
      <c r="R344" s="14"/>
    </row>
    <row r="345" spans="16:18" x14ac:dyDescent="0.25">
      <c r="P345" s="14"/>
      <c r="Q345" s="14"/>
      <c r="R345" s="14"/>
    </row>
    <row r="346" spans="16:18" x14ac:dyDescent="0.25">
      <c r="P346" s="14"/>
      <c r="Q346" s="14"/>
      <c r="R346" s="14"/>
    </row>
    <row r="347" spans="16:18" x14ac:dyDescent="0.25">
      <c r="P347" s="14"/>
      <c r="Q347" s="14"/>
      <c r="R347" s="14"/>
    </row>
    <row r="348" spans="16:18" x14ac:dyDescent="0.25">
      <c r="P348" s="14"/>
      <c r="Q348" s="14"/>
      <c r="R348" s="14"/>
    </row>
    <row r="349" spans="16:18" x14ac:dyDescent="0.25">
      <c r="P349" s="14"/>
      <c r="Q349" s="14"/>
      <c r="R349" s="14"/>
    </row>
    <row r="350" spans="16:18" x14ac:dyDescent="0.25">
      <c r="P350" s="14"/>
      <c r="Q350" s="14"/>
      <c r="R350" s="14"/>
    </row>
    <row r="351" spans="16:18" x14ac:dyDescent="0.25">
      <c r="P351" s="14"/>
      <c r="Q351" s="14"/>
      <c r="R351" s="14"/>
    </row>
    <row r="352" spans="16:18" x14ac:dyDescent="0.25">
      <c r="P352" s="14"/>
      <c r="Q352" s="14"/>
      <c r="R352" s="14"/>
    </row>
    <row r="353" spans="16:18" x14ac:dyDescent="0.25">
      <c r="P353" s="14"/>
      <c r="Q353" s="14"/>
      <c r="R353" s="14"/>
    </row>
    <row r="354" spans="16:18" x14ac:dyDescent="0.25">
      <c r="P354" s="14"/>
      <c r="Q354" s="14"/>
      <c r="R354" s="14"/>
    </row>
    <row r="355" spans="16:18" x14ac:dyDescent="0.25">
      <c r="P355" s="14"/>
      <c r="Q355" s="14"/>
      <c r="R355" s="14"/>
    </row>
    <row r="356" spans="16:18" x14ac:dyDescent="0.25">
      <c r="P356" s="14"/>
      <c r="Q356" s="14"/>
      <c r="R356" s="14"/>
    </row>
    <row r="357" spans="16:18" x14ac:dyDescent="0.25">
      <c r="P357" s="14"/>
      <c r="Q357" s="14"/>
      <c r="R357" s="14"/>
    </row>
    <row r="358" spans="16:18" x14ac:dyDescent="0.25">
      <c r="P358" s="14"/>
      <c r="Q358" s="14"/>
      <c r="R358" s="14"/>
    </row>
    <row r="359" spans="16:18" x14ac:dyDescent="0.25">
      <c r="P359" s="14"/>
      <c r="Q359" s="14"/>
      <c r="R359" s="14"/>
    </row>
    <row r="360" spans="16:18" x14ac:dyDescent="0.25">
      <c r="P360" s="14"/>
      <c r="Q360" s="14"/>
      <c r="R360" s="14"/>
    </row>
    <row r="361" spans="16:18" x14ac:dyDescent="0.25">
      <c r="P361" s="14"/>
      <c r="Q361" s="14"/>
      <c r="R361" s="14"/>
    </row>
    <row r="362" spans="16:18" x14ac:dyDescent="0.25">
      <c r="P362" s="14"/>
      <c r="Q362" s="14"/>
      <c r="R362" s="14"/>
    </row>
    <row r="363" spans="16:18" x14ac:dyDescent="0.25">
      <c r="P363" s="15"/>
      <c r="Q363" s="14"/>
      <c r="R363" s="14"/>
    </row>
    <row r="364" spans="16:18" x14ac:dyDescent="0.25">
      <c r="P364" s="14"/>
      <c r="Q364" s="14"/>
      <c r="R364" s="14"/>
    </row>
    <row r="365" spans="16:18" x14ac:dyDescent="0.25">
      <c r="P365" s="14"/>
      <c r="Q365" s="14"/>
      <c r="R365" s="14"/>
    </row>
    <row r="366" spans="16:18" x14ac:dyDescent="0.25">
      <c r="P366" s="14"/>
      <c r="Q366" s="14"/>
      <c r="R366" s="14"/>
    </row>
    <row r="367" spans="16:18" x14ac:dyDescent="0.25">
      <c r="P367" s="14"/>
      <c r="Q367" s="14"/>
      <c r="R367" s="14"/>
    </row>
    <row r="368" spans="16:18" x14ac:dyDescent="0.25">
      <c r="P368" s="14"/>
      <c r="Q368" s="14"/>
      <c r="R368" s="14"/>
    </row>
    <row r="369" spans="16:18" x14ac:dyDescent="0.25">
      <c r="P369" s="14"/>
      <c r="Q369" s="14"/>
      <c r="R369" s="14"/>
    </row>
    <row r="370" spans="16:18" x14ac:dyDescent="0.25">
      <c r="P370" s="14"/>
      <c r="Q370" s="14"/>
      <c r="R370" s="14"/>
    </row>
    <row r="371" spans="16:18" x14ac:dyDescent="0.25">
      <c r="P371" s="14"/>
      <c r="Q371" s="14"/>
      <c r="R371" s="14"/>
    </row>
    <row r="372" spans="16:18" x14ac:dyDescent="0.25">
      <c r="P372" s="14"/>
      <c r="Q372" s="14"/>
      <c r="R372" s="14"/>
    </row>
    <row r="373" spans="16:18" x14ac:dyDescent="0.25">
      <c r="P373" s="14"/>
      <c r="Q373" s="14"/>
      <c r="R373" s="14"/>
    </row>
    <row r="374" spans="16:18" x14ac:dyDescent="0.25">
      <c r="P374" s="14"/>
      <c r="Q374" s="14"/>
      <c r="R374" s="14"/>
    </row>
    <row r="375" spans="16:18" x14ac:dyDescent="0.25">
      <c r="P375" s="14"/>
      <c r="Q375" s="14"/>
      <c r="R375" s="14"/>
    </row>
    <row r="376" spans="16:18" x14ac:dyDescent="0.25">
      <c r="P376" s="14"/>
      <c r="Q376" s="14"/>
      <c r="R376" s="14"/>
    </row>
    <row r="377" spans="16:18" x14ac:dyDescent="0.25">
      <c r="P377" s="14"/>
      <c r="Q377" s="14"/>
      <c r="R377" s="14"/>
    </row>
    <row r="378" spans="16:18" x14ac:dyDescent="0.25">
      <c r="P378" s="14"/>
      <c r="Q378" s="14"/>
      <c r="R378" s="14"/>
    </row>
    <row r="379" spans="16:18" x14ac:dyDescent="0.25">
      <c r="P379" s="14"/>
      <c r="Q379" s="14"/>
      <c r="R379" s="14"/>
    </row>
    <row r="380" spans="16:18" x14ac:dyDescent="0.25">
      <c r="P380" s="14"/>
      <c r="Q380" s="14"/>
      <c r="R380" s="14"/>
    </row>
    <row r="381" spans="16:18" x14ac:dyDescent="0.25">
      <c r="P381" s="14"/>
      <c r="Q381" s="14"/>
      <c r="R381" s="14"/>
    </row>
    <row r="382" spans="16:18" x14ac:dyDescent="0.25">
      <c r="P382" s="14"/>
      <c r="Q382" s="14"/>
      <c r="R382" s="14"/>
    </row>
    <row r="383" spans="16:18" x14ac:dyDescent="0.25">
      <c r="P383" s="14"/>
      <c r="Q383" s="14"/>
      <c r="R383" s="14"/>
    </row>
    <row r="384" spans="16:18" x14ac:dyDescent="0.25">
      <c r="P384" s="14"/>
      <c r="Q384" s="14"/>
      <c r="R384" s="14"/>
    </row>
    <row r="385" spans="16:18" x14ac:dyDescent="0.25">
      <c r="P385" s="14"/>
      <c r="Q385" s="14"/>
      <c r="R385" s="14"/>
    </row>
    <row r="386" spans="16:18" x14ac:dyDescent="0.25">
      <c r="P386" s="14"/>
      <c r="Q386" s="14"/>
      <c r="R386" s="14"/>
    </row>
    <row r="387" spans="16:18" x14ac:dyDescent="0.25">
      <c r="P387" s="14"/>
      <c r="Q387" s="14"/>
      <c r="R387" s="14"/>
    </row>
    <row r="388" spans="16:18" x14ac:dyDescent="0.25">
      <c r="P388" s="14"/>
      <c r="Q388" s="14"/>
      <c r="R388" s="14"/>
    </row>
    <row r="389" spans="16:18" x14ac:dyDescent="0.25">
      <c r="P389" s="14"/>
      <c r="Q389" s="14"/>
      <c r="R389" s="14"/>
    </row>
    <row r="390" spans="16:18" x14ac:dyDescent="0.25">
      <c r="P390" s="14"/>
      <c r="Q390" s="14"/>
      <c r="R390" s="14"/>
    </row>
    <row r="391" spans="16:18" x14ac:dyDescent="0.25">
      <c r="P391" s="14"/>
      <c r="Q391" s="15"/>
      <c r="R391" s="14"/>
    </row>
    <row r="392" spans="16:18" x14ac:dyDescent="0.25">
      <c r="P392" s="14"/>
      <c r="Q392" s="14"/>
      <c r="R392" s="14"/>
    </row>
    <row r="393" spans="16:18" x14ac:dyDescent="0.25">
      <c r="P393" s="14"/>
      <c r="Q393" s="14"/>
      <c r="R393" s="14"/>
    </row>
    <row r="394" spans="16:18" x14ac:dyDescent="0.25">
      <c r="P394" s="14"/>
      <c r="Q394" s="14"/>
      <c r="R394" s="14"/>
    </row>
    <row r="395" spans="16:18" x14ac:dyDescent="0.25">
      <c r="P395" s="14"/>
      <c r="Q395" s="14"/>
      <c r="R395" s="14"/>
    </row>
    <row r="396" spans="16:18" x14ac:dyDescent="0.25">
      <c r="P396" s="14"/>
      <c r="Q396" s="14"/>
      <c r="R396" s="14"/>
    </row>
    <row r="397" spans="16:18" x14ac:dyDescent="0.25">
      <c r="P397" s="14"/>
      <c r="Q397" s="14"/>
      <c r="R397" s="14"/>
    </row>
    <row r="398" spans="16:18" x14ac:dyDescent="0.25">
      <c r="P398" s="14"/>
      <c r="Q398" s="14"/>
      <c r="R398" s="14"/>
    </row>
    <row r="399" spans="16:18" x14ac:dyDescent="0.25">
      <c r="P399" s="14"/>
      <c r="Q399" s="14"/>
      <c r="R399" s="14"/>
    </row>
    <row r="400" spans="16:18" x14ac:dyDescent="0.25">
      <c r="P400" s="14"/>
      <c r="Q400" s="14"/>
      <c r="R400" s="14"/>
    </row>
    <row r="401" spans="16:18" x14ac:dyDescent="0.25">
      <c r="P401" s="14"/>
      <c r="Q401" s="14"/>
      <c r="R401" s="14"/>
    </row>
    <row r="402" spans="16:18" x14ac:dyDescent="0.25">
      <c r="P402" s="14"/>
      <c r="Q402" s="14"/>
      <c r="R402" s="14"/>
    </row>
    <row r="403" spans="16:18" x14ac:dyDescent="0.25">
      <c r="P403" s="14"/>
      <c r="Q403" s="14"/>
      <c r="R403" s="14"/>
    </row>
    <row r="404" spans="16:18" x14ac:dyDescent="0.25">
      <c r="P404" s="14"/>
      <c r="Q404" s="14"/>
      <c r="R404" s="14"/>
    </row>
    <row r="405" spans="16:18" x14ac:dyDescent="0.25">
      <c r="P405" s="14"/>
      <c r="Q405" s="14"/>
      <c r="R405" s="14"/>
    </row>
    <row r="406" spans="16:18" x14ac:dyDescent="0.25">
      <c r="P406" s="14"/>
      <c r="Q406" s="14"/>
      <c r="R406" s="14"/>
    </row>
    <row r="407" spans="16:18" x14ac:dyDescent="0.25">
      <c r="P407" s="14"/>
      <c r="Q407" s="14"/>
      <c r="R407" s="14"/>
    </row>
    <row r="408" spans="16:18" x14ac:dyDescent="0.25">
      <c r="P408" s="14"/>
      <c r="Q408" s="14"/>
      <c r="R408" s="14"/>
    </row>
    <row r="409" spans="16:18" x14ac:dyDescent="0.25">
      <c r="P409" s="14"/>
      <c r="Q409" s="14"/>
      <c r="R409" s="14"/>
    </row>
    <row r="410" spans="16:18" x14ac:dyDescent="0.25">
      <c r="P410" s="14"/>
      <c r="Q410" s="14"/>
      <c r="R410" s="14"/>
    </row>
    <row r="411" spans="16:18" x14ac:dyDescent="0.25">
      <c r="P411" s="14"/>
      <c r="Q411" s="14"/>
      <c r="R411" s="14"/>
    </row>
    <row r="412" spans="16:18" x14ac:dyDescent="0.25">
      <c r="P412" s="14"/>
      <c r="Q412" s="14"/>
      <c r="R412" s="14"/>
    </row>
    <row r="413" spans="16:18" x14ac:dyDescent="0.25">
      <c r="P413" s="14"/>
      <c r="Q413" s="14"/>
      <c r="R413" s="15"/>
    </row>
    <row r="414" spans="16:18" x14ac:dyDescent="0.25">
      <c r="P414" s="14"/>
      <c r="Q414" s="14"/>
      <c r="R414" s="14"/>
    </row>
    <row r="415" spans="16:18" x14ac:dyDescent="0.25">
      <c r="P415" s="14"/>
      <c r="Q415" s="14"/>
      <c r="R415" s="14"/>
    </row>
    <row r="416" spans="16:18" x14ac:dyDescent="0.25">
      <c r="P416" s="14"/>
      <c r="Q416" s="14"/>
      <c r="R416" s="14"/>
    </row>
    <row r="417" spans="16:18" x14ac:dyDescent="0.25">
      <c r="P417" s="14"/>
      <c r="Q417" s="14"/>
      <c r="R417" s="14"/>
    </row>
    <row r="418" spans="16:18" x14ac:dyDescent="0.25">
      <c r="P418" s="14"/>
      <c r="Q418" s="14"/>
      <c r="R418" s="14"/>
    </row>
    <row r="419" spans="16:18" x14ac:dyDescent="0.25">
      <c r="P419" s="14"/>
      <c r="Q419" s="14"/>
      <c r="R419" s="14"/>
    </row>
    <row r="420" spans="16:18" x14ac:dyDescent="0.25">
      <c r="P420" s="14"/>
      <c r="Q420" s="14"/>
      <c r="R420" s="14"/>
    </row>
    <row r="421" spans="16:18" x14ac:dyDescent="0.25">
      <c r="P421" s="14"/>
      <c r="Q421" s="14"/>
      <c r="R421" s="14"/>
    </row>
    <row r="422" spans="16:18" x14ac:dyDescent="0.25">
      <c r="P422" s="14"/>
      <c r="Q422" s="14"/>
      <c r="R422" s="14"/>
    </row>
    <row r="423" spans="16:18" x14ac:dyDescent="0.25">
      <c r="P423" s="14"/>
      <c r="Q423" s="14"/>
      <c r="R423" s="14"/>
    </row>
    <row r="424" spans="16:18" x14ac:dyDescent="0.25">
      <c r="P424" s="14"/>
      <c r="Q424" s="14"/>
      <c r="R424" s="14"/>
    </row>
    <row r="425" spans="16:18" x14ac:dyDescent="0.25">
      <c r="P425" s="14"/>
      <c r="Q425" s="14"/>
      <c r="R425" s="14"/>
    </row>
    <row r="426" spans="16:18" x14ac:dyDescent="0.25">
      <c r="P426" s="14"/>
      <c r="Q426" s="14"/>
      <c r="R426" s="14"/>
    </row>
    <row r="427" spans="16:18" x14ac:dyDescent="0.25">
      <c r="P427" s="14"/>
      <c r="Q427" s="14"/>
      <c r="R427" s="14"/>
    </row>
    <row r="428" spans="16:18" x14ac:dyDescent="0.25">
      <c r="P428" s="14"/>
      <c r="Q428" s="14"/>
      <c r="R428" s="14"/>
    </row>
    <row r="429" spans="16:18" x14ac:dyDescent="0.25">
      <c r="P429" s="14"/>
      <c r="Q429" s="14"/>
      <c r="R429" s="14"/>
    </row>
    <row r="430" spans="16:18" x14ac:dyDescent="0.25">
      <c r="P430" s="14"/>
      <c r="Q430" s="14"/>
      <c r="R430" s="14"/>
    </row>
    <row r="431" spans="16:18" x14ac:dyDescent="0.25">
      <c r="P431" s="14"/>
      <c r="Q431" s="14"/>
      <c r="R431" s="14"/>
    </row>
    <row r="432" spans="16:18" x14ac:dyDescent="0.25">
      <c r="P432" s="14"/>
      <c r="Q432" s="14"/>
      <c r="R432" s="14"/>
    </row>
    <row r="433" spans="16:18" x14ac:dyDescent="0.25">
      <c r="P433" s="14"/>
      <c r="Q433" s="14"/>
      <c r="R433" s="14"/>
    </row>
    <row r="434" spans="16:18" x14ac:dyDescent="0.25">
      <c r="P434" s="14"/>
      <c r="Q434" s="14"/>
      <c r="R434" s="14"/>
    </row>
    <row r="435" spans="16:18" x14ac:dyDescent="0.25">
      <c r="P435" s="14"/>
      <c r="Q435" s="14"/>
      <c r="R435" s="14"/>
    </row>
    <row r="436" spans="16:18" x14ac:dyDescent="0.25">
      <c r="P436" s="14"/>
      <c r="Q436" s="14"/>
      <c r="R436" s="14"/>
    </row>
    <row r="437" spans="16:18" x14ac:dyDescent="0.25">
      <c r="P437" s="14"/>
      <c r="Q437" s="14"/>
      <c r="R437" s="14"/>
    </row>
    <row r="438" spans="16:18" x14ac:dyDescent="0.25">
      <c r="P438" s="14"/>
      <c r="Q438" s="14"/>
      <c r="R438" s="14"/>
    </row>
    <row r="439" spans="16:18" x14ac:dyDescent="0.25">
      <c r="P439" s="14"/>
      <c r="Q439" s="14"/>
      <c r="R439" s="14"/>
    </row>
    <row r="440" spans="16:18" x14ac:dyDescent="0.25">
      <c r="P440" s="14"/>
      <c r="Q440" s="14"/>
      <c r="R440" s="14"/>
    </row>
    <row r="441" spans="16:18" x14ac:dyDescent="0.25">
      <c r="P441" s="14"/>
      <c r="Q441" s="14"/>
      <c r="R441" s="14"/>
    </row>
    <row r="442" spans="16:18" x14ac:dyDescent="0.25">
      <c r="P442" s="14"/>
      <c r="Q442" s="14"/>
      <c r="R442" s="14"/>
    </row>
    <row r="443" spans="16:18" x14ac:dyDescent="0.25">
      <c r="P443" s="14"/>
      <c r="Q443" s="14"/>
      <c r="R443" s="14"/>
    </row>
    <row r="444" spans="16:18" x14ac:dyDescent="0.25">
      <c r="P444" s="14"/>
      <c r="Q444" s="14"/>
      <c r="R444" s="14"/>
    </row>
    <row r="445" spans="16:18" x14ac:dyDescent="0.25">
      <c r="P445" s="14"/>
      <c r="Q445" s="14"/>
      <c r="R445" s="14"/>
    </row>
    <row r="446" spans="16:18" x14ac:dyDescent="0.25">
      <c r="P446" s="14"/>
      <c r="Q446" s="14"/>
      <c r="R446" s="14"/>
    </row>
    <row r="447" spans="16:18" x14ac:dyDescent="0.25">
      <c r="P447" s="14"/>
      <c r="Q447" s="14"/>
      <c r="R447" s="14"/>
    </row>
    <row r="448" spans="16:18" x14ac:dyDescent="0.25">
      <c r="P448" s="14"/>
      <c r="Q448" s="14"/>
      <c r="R448" s="14"/>
    </row>
    <row r="449" spans="16:18" x14ac:dyDescent="0.25">
      <c r="P449" s="14"/>
      <c r="Q449" s="14"/>
      <c r="R449" s="14"/>
    </row>
    <row r="450" spans="16:18" x14ac:dyDescent="0.25">
      <c r="P450" s="14"/>
      <c r="Q450" s="14"/>
      <c r="R450" s="14"/>
    </row>
    <row r="451" spans="16:18" x14ac:dyDescent="0.25">
      <c r="P451" s="14"/>
      <c r="Q451" s="14"/>
      <c r="R451" s="14"/>
    </row>
    <row r="452" spans="16:18" x14ac:dyDescent="0.25">
      <c r="P452" s="14"/>
      <c r="Q452" s="14"/>
      <c r="R452" s="14"/>
    </row>
    <row r="453" spans="16:18" x14ac:dyDescent="0.25">
      <c r="P453" s="14"/>
      <c r="Q453" s="14"/>
      <c r="R453" s="14"/>
    </row>
    <row r="454" spans="16:18" x14ac:dyDescent="0.25">
      <c r="P454" s="14"/>
      <c r="Q454" s="14"/>
      <c r="R454" s="14"/>
    </row>
    <row r="455" spans="16:18" x14ac:dyDescent="0.25">
      <c r="P455" s="14"/>
      <c r="Q455" s="14"/>
      <c r="R455" s="14"/>
    </row>
    <row r="456" spans="16:18" x14ac:dyDescent="0.25">
      <c r="P456" s="14"/>
      <c r="Q456" s="14"/>
      <c r="R456" s="14"/>
    </row>
    <row r="457" spans="16:18" x14ac:dyDescent="0.25">
      <c r="P457" s="14"/>
      <c r="Q457" s="14"/>
      <c r="R457" s="14"/>
    </row>
    <row r="458" spans="16:18" x14ac:dyDescent="0.25">
      <c r="P458" s="14"/>
      <c r="Q458" s="14"/>
      <c r="R458" s="14"/>
    </row>
    <row r="459" spans="16:18" x14ac:dyDescent="0.25">
      <c r="P459" s="14"/>
      <c r="Q459" s="14"/>
      <c r="R459" s="14"/>
    </row>
    <row r="460" spans="16:18" x14ac:dyDescent="0.25">
      <c r="P460" s="14"/>
      <c r="Q460" s="14"/>
      <c r="R460" s="14"/>
    </row>
    <row r="461" spans="16:18" x14ac:dyDescent="0.25">
      <c r="P461" s="14"/>
      <c r="Q461" s="14"/>
      <c r="R461" s="14"/>
    </row>
    <row r="462" spans="16:18" x14ac:dyDescent="0.25">
      <c r="P462" s="14"/>
      <c r="Q462" s="14"/>
      <c r="R462" s="14"/>
    </row>
    <row r="463" spans="16:18" x14ac:dyDescent="0.25">
      <c r="P463" s="14"/>
      <c r="Q463" s="14"/>
      <c r="R463" s="14"/>
    </row>
    <row r="464" spans="16:18" x14ac:dyDescent="0.25">
      <c r="P464" s="14"/>
      <c r="Q464" s="14"/>
      <c r="R464" s="14"/>
    </row>
    <row r="465" spans="16:18" x14ac:dyDescent="0.25">
      <c r="P465" s="14"/>
      <c r="Q465" s="14"/>
      <c r="R465" s="14"/>
    </row>
    <row r="466" spans="16:18" x14ac:dyDescent="0.25">
      <c r="P466" s="14"/>
      <c r="Q466" s="14"/>
      <c r="R466" s="14"/>
    </row>
    <row r="467" spans="16:18" x14ac:dyDescent="0.25">
      <c r="P467" s="14"/>
      <c r="Q467" s="14"/>
      <c r="R467" s="14"/>
    </row>
    <row r="468" spans="16:18" x14ac:dyDescent="0.25">
      <c r="P468" s="14"/>
      <c r="Q468" s="14"/>
      <c r="R468" s="14"/>
    </row>
    <row r="469" spans="16:18" x14ac:dyDescent="0.25">
      <c r="P469" s="14"/>
      <c r="Q469" s="14"/>
      <c r="R469" s="14"/>
    </row>
    <row r="470" spans="16:18" x14ac:dyDescent="0.25">
      <c r="P470" s="14"/>
      <c r="Q470" s="14"/>
      <c r="R470" s="14"/>
    </row>
    <row r="471" spans="16:18" x14ac:dyDescent="0.25">
      <c r="P471" s="14"/>
      <c r="Q471" s="14"/>
      <c r="R471" s="14"/>
    </row>
    <row r="472" spans="16:18" x14ac:dyDescent="0.25">
      <c r="P472" s="14"/>
      <c r="Q472" s="14"/>
      <c r="R472" s="14"/>
    </row>
    <row r="473" spans="16:18" x14ac:dyDescent="0.25">
      <c r="P473" s="14"/>
      <c r="Q473" s="14"/>
      <c r="R473" s="14"/>
    </row>
    <row r="474" spans="16:18" x14ac:dyDescent="0.25">
      <c r="P474" s="14"/>
      <c r="Q474" s="14"/>
      <c r="R474" s="14"/>
    </row>
    <row r="475" spans="16:18" x14ac:dyDescent="0.25">
      <c r="P475" s="14"/>
      <c r="Q475" s="14"/>
      <c r="R475" s="14"/>
    </row>
    <row r="476" spans="16:18" x14ac:dyDescent="0.25">
      <c r="P476" s="14"/>
      <c r="Q476" s="14"/>
      <c r="R476" s="14"/>
    </row>
    <row r="477" spans="16:18" x14ac:dyDescent="0.25">
      <c r="P477" s="14"/>
      <c r="Q477" s="14"/>
      <c r="R477" s="14"/>
    </row>
    <row r="478" spans="16:18" x14ac:dyDescent="0.25">
      <c r="P478" s="14"/>
      <c r="Q478" s="14"/>
      <c r="R478" s="14"/>
    </row>
    <row r="479" spans="16:18" x14ac:dyDescent="0.25">
      <c r="P479" s="14"/>
      <c r="Q479" s="14"/>
      <c r="R479" s="14"/>
    </row>
    <row r="480" spans="16:18" x14ac:dyDescent="0.25">
      <c r="P480" s="15"/>
      <c r="Q480" s="14"/>
      <c r="R480" s="14"/>
    </row>
    <row r="481" spans="16:18" x14ac:dyDescent="0.25">
      <c r="P481" s="15"/>
      <c r="Q481" s="14"/>
      <c r="R481" s="14"/>
    </row>
    <row r="482" spans="16:18" x14ac:dyDescent="0.25">
      <c r="P482" s="14"/>
      <c r="Q482" s="14"/>
      <c r="R482" s="14"/>
    </row>
    <row r="483" spans="16:18" x14ac:dyDescent="0.25">
      <c r="P483" s="14"/>
      <c r="Q483" s="14"/>
      <c r="R483" s="14"/>
    </row>
    <row r="484" spans="16:18" x14ac:dyDescent="0.25">
      <c r="P484" s="14"/>
      <c r="Q484" s="14"/>
      <c r="R484" s="14"/>
    </row>
    <row r="485" spans="16:18" x14ac:dyDescent="0.25">
      <c r="P485" s="15"/>
      <c r="Q485" s="14"/>
      <c r="R485" s="14"/>
    </row>
    <row r="486" spans="16:18" x14ac:dyDescent="0.25">
      <c r="P486" s="14"/>
      <c r="Q486" s="14"/>
      <c r="R486" s="14"/>
    </row>
    <row r="487" spans="16:18" x14ac:dyDescent="0.25">
      <c r="P487" s="14"/>
      <c r="Q487" s="14"/>
      <c r="R487" s="14"/>
    </row>
    <row r="488" spans="16:18" x14ac:dyDescent="0.25">
      <c r="P488" s="14"/>
      <c r="Q488" s="14"/>
      <c r="R488" s="14"/>
    </row>
    <row r="489" spans="16:18" x14ac:dyDescent="0.25">
      <c r="P489" s="14"/>
      <c r="Q489" s="14"/>
      <c r="R489" s="14"/>
    </row>
    <row r="490" spans="16:18" x14ac:dyDescent="0.25">
      <c r="P490" s="14"/>
      <c r="Q490" s="14"/>
      <c r="R490" s="14"/>
    </row>
    <row r="491" spans="16:18" x14ac:dyDescent="0.25">
      <c r="P491" s="14"/>
      <c r="Q491" s="14"/>
      <c r="R491" s="14"/>
    </row>
    <row r="492" spans="16:18" x14ac:dyDescent="0.25">
      <c r="P492" s="14"/>
      <c r="Q492" s="14"/>
      <c r="R492" s="14"/>
    </row>
    <row r="493" spans="16:18" x14ac:dyDescent="0.25">
      <c r="P493" s="14"/>
      <c r="Q493" s="14"/>
      <c r="R493" s="14"/>
    </row>
    <row r="494" spans="16:18" x14ac:dyDescent="0.25">
      <c r="P494" s="14"/>
      <c r="Q494" s="14"/>
      <c r="R494" s="14"/>
    </row>
    <row r="495" spans="16:18" x14ac:dyDescent="0.25">
      <c r="P495" s="14"/>
      <c r="Q495" s="14"/>
      <c r="R495" s="14"/>
    </row>
    <row r="496" spans="16:18" x14ac:dyDescent="0.25">
      <c r="P496" s="14"/>
      <c r="Q496" s="14"/>
      <c r="R496" s="14"/>
    </row>
    <row r="497" spans="16:18" x14ac:dyDescent="0.25">
      <c r="P497" s="14"/>
      <c r="Q497" s="14"/>
      <c r="R497" s="14"/>
    </row>
    <row r="498" spans="16:18" x14ac:dyDescent="0.25">
      <c r="P498" s="14"/>
      <c r="Q498" s="14"/>
      <c r="R498" s="14"/>
    </row>
    <row r="499" spans="16:18" x14ac:dyDescent="0.25">
      <c r="P499" s="14"/>
      <c r="Q499" s="14"/>
      <c r="R499" s="14"/>
    </row>
    <row r="500" spans="16:18" x14ac:dyDescent="0.25">
      <c r="P500" s="16"/>
      <c r="Q500" s="14"/>
      <c r="R500" s="14"/>
    </row>
    <row r="501" spans="16:18" x14ac:dyDescent="0.25">
      <c r="P501" s="14"/>
      <c r="Q501" s="14"/>
      <c r="R501" s="14"/>
    </row>
    <row r="502" spans="16:18" x14ac:dyDescent="0.25">
      <c r="P502" s="14"/>
      <c r="Q502" s="14"/>
      <c r="R502" s="14"/>
    </row>
    <row r="503" spans="16:18" x14ac:dyDescent="0.25">
      <c r="P503" s="14"/>
      <c r="Q503" s="14"/>
      <c r="R503" s="14"/>
    </row>
    <row r="504" spans="16:18" x14ac:dyDescent="0.25">
      <c r="P504" s="14"/>
      <c r="Q504" s="14"/>
      <c r="R504" s="14"/>
    </row>
    <row r="505" spans="16:18" x14ac:dyDescent="0.25">
      <c r="P505" s="14"/>
      <c r="Q505" s="14"/>
      <c r="R505" s="14"/>
    </row>
    <row r="506" spans="16:18" x14ac:dyDescent="0.25">
      <c r="P506" s="14"/>
      <c r="Q506" s="14"/>
      <c r="R506" s="14"/>
    </row>
    <row r="507" spans="16:18" x14ac:dyDescent="0.25">
      <c r="P507" s="14"/>
      <c r="Q507" s="14"/>
      <c r="R507" s="14"/>
    </row>
    <row r="508" spans="16:18" x14ac:dyDescent="0.25">
      <c r="P508" s="14"/>
      <c r="Q508" s="15"/>
      <c r="R508" s="14"/>
    </row>
    <row r="509" spans="16:18" x14ac:dyDescent="0.25">
      <c r="P509" s="14"/>
      <c r="Q509" s="15"/>
      <c r="R509" s="14"/>
    </row>
    <row r="510" spans="16:18" x14ac:dyDescent="0.25">
      <c r="P510" s="14"/>
      <c r="Q510" s="14"/>
      <c r="R510" s="14"/>
    </row>
    <row r="511" spans="16:18" x14ac:dyDescent="0.25">
      <c r="P511" s="14"/>
      <c r="Q511" s="14"/>
      <c r="R511" s="14"/>
    </row>
    <row r="512" spans="16:18" x14ac:dyDescent="0.25">
      <c r="P512" s="14"/>
      <c r="Q512" s="14"/>
      <c r="R512" s="14"/>
    </row>
    <row r="513" spans="16:18" x14ac:dyDescent="0.25">
      <c r="P513" s="15"/>
      <c r="Q513" s="15"/>
      <c r="R513" s="14"/>
    </row>
    <row r="514" spans="16:18" x14ac:dyDescent="0.25">
      <c r="P514" s="14"/>
      <c r="Q514" s="14"/>
      <c r="R514" s="14"/>
    </row>
    <row r="515" spans="16:18" x14ac:dyDescent="0.25">
      <c r="P515" s="14"/>
      <c r="Q515" s="14"/>
      <c r="R515" s="14"/>
    </row>
    <row r="516" spans="16:18" x14ac:dyDescent="0.25">
      <c r="P516" s="14"/>
      <c r="Q516" s="14"/>
      <c r="R516" s="14"/>
    </row>
    <row r="517" spans="16:18" x14ac:dyDescent="0.25">
      <c r="P517" s="15"/>
      <c r="Q517" s="14"/>
      <c r="R517" s="14"/>
    </row>
    <row r="518" spans="16:18" x14ac:dyDescent="0.25">
      <c r="P518" s="14"/>
      <c r="Q518" s="14"/>
      <c r="R518" s="14"/>
    </row>
    <row r="519" spans="16:18" x14ac:dyDescent="0.25">
      <c r="P519" s="14"/>
      <c r="Q519" s="14"/>
      <c r="R519" s="14"/>
    </row>
    <row r="520" spans="16:18" x14ac:dyDescent="0.25">
      <c r="P520" s="14"/>
      <c r="Q520" s="14"/>
      <c r="R520" s="14"/>
    </row>
    <row r="521" spans="16:18" x14ac:dyDescent="0.25">
      <c r="P521" s="14"/>
      <c r="Q521" s="14"/>
      <c r="R521" s="14"/>
    </row>
    <row r="522" spans="16:18" x14ac:dyDescent="0.25">
      <c r="P522" s="14"/>
      <c r="Q522" s="14"/>
      <c r="R522" s="14"/>
    </row>
    <row r="523" spans="16:18" x14ac:dyDescent="0.25">
      <c r="P523" s="14"/>
      <c r="Q523" s="14"/>
      <c r="R523" s="14"/>
    </row>
    <row r="524" spans="16:18" x14ac:dyDescent="0.25">
      <c r="P524" s="14"/>
      <c r="Q524" s="14"/>
      <c r="R524" s="14"/>
    </row>
    <row r="525" spans="16:18" x14ac:dyDescent="0.25">
      <c r="P525" s="14"/>
      <c r="Q525" s="14"/>
      <c r="R525" s="14"/>
    </row>
    <row r="526" spans="16:18" x14ac:dyDescent="0.25">
      <c r="P526" s="14"/>
      <c r="Q526" s="14"/>
      <c r="R526" s="14"/>
    </row>
    <row r="527" spans="16:18" x14ac:dyDescent="0.25">
      <c r="P527" s="14"/>
      <c r="Q527" s="14"/>
      <c r="R527" s="14"/>
    </row>
    <row r="528" spans="16:18" x14ac:dyDescent="0.25">
      <c r="P528" s="14"/>
      <c r="Q528" s="16"/>
      <c r="R528" s="14"/>
    </row>
    <row r="529" spans="16:18" x14ac:dyDescent="0.25">
      <c r="P529" s="14"/>
      <c r="Q529" s="14"/>
      <c r="R529" s="14"/>
    </row>
    <row r="530" spans="16:18" x14ac:dyDescent="0.25">
      <c r="P530" s="14"/>
      <c r="Q530" s="14"/>
      <c r="R530" s="15"/>
    </row>
    <row r="531" spans="16:18" x14ac:dyDescent="0.25">
      <c r="P531" s="14"/>
      <c r="Q531" s="14"/>
      <c r="R531" s="15"/>
    </row>
    <row r="532" spans="16:18" x14ac:dyDescent="0.25">
      <c r="P532" s="14"/>
      <c r="Q532" s="14"/>
      <c r="R532" s="14"/>
    </row>
    <row r="533" spans="16:18" x14ac:dyDescent="0.25">
      <c r="P533" s="14"/>
      <c r="Q533" s="14"/>
      <c r="R533" s="14"/>
    </row>
    <row r="534" spans="16:18" x14ac:dyDescent="0.25">
      <c r="P534" s="14"/>
      <c r="Q534" s="14"/>
      <c r="R534" s="14"/>
    </row>
    <row r="535" spans="16:18" x14ac:dyDescent="0.25">
      <c r="P535" s="14"/>
      <c r="Q535" s="14"/>
      <c r="R535" s="15"/>
    </row>
    <row r="536" spans="16:18" x14ac:dyDescent="0.25">
      <c r="P536" s="14"/>
      <c r="Q536" s="14"/>
      <c r="R536" s="14"/>
    </row>
    <row r="537" spans="16:18" x14ac:dyDescent="0.25">
      <c r="P537" s="14"/>
      <c r="Q537" s="14"/>
      <c r="R537" s="14"/>
    </row>
    <row r="538" spans="16:18" x14ac:dyDescent="0.25">
      <c r="P538" s="14"/>
      <c r="Q538" s="14"/>
      <c r="R538" s="14"/>
    </row>
    <row r="539" spans="16:18" x14ac:dyDescent="0.25">
      <c r="P539" s="14"/>
      <c r="Q539" s="14"/>
      <c r="R539" s="14"/>
    </row>
    <row r="540" spans="16:18" x14ac:dyDescent="0.25">
      <c r="P540" s="14"/>
      <c r="Q540" s="14"/>
      <c r="R540" s="14"/>
    </row>
    <row r="541" spans="16:18" x14ac:dyDescent="0.25">
      <c r="P541" s="14"/>
      <c r="Q541" s="15"/>
      <c r="R541" s="14"/>
    </row>
    <row r="542" spans="16:18" x14ac:dyDescent="0.25">
      <c r="P542" s="14"/>
      <c r="Q542" s="14"/>
      <c r="R542" s="14"/>
    </row>
    <row r="543" spans="16:18" x14ac:dyDescent="0.25">
      <c r="P543" s="14"/>
      <c r="Q543" s="14"/>
      <c r="R543" s="14"/>
    </row>
    <row r="544" spans="16:18" x14ac:dyDescent="0.25">
      <c r="P544" s="14"/>
      <c r="Q544" s="14"/>
      <c r="R544" s="14"/>
    </row>
    <row r="545" spans="16:18" x14ac:dyDescent="0.25">
      <c r="P545" s="14"/>
      <c r="Q545" s="15"/>
      <c r="R545" s="14"/>
    </row>
    <row r="546" spans="16:18" x14ac:dyDescent="0.25">
      <c r="P546" s="14"/>
      <c r="Q546" s="14"/>
      <c r="R546" s="14"/>
    </row>
    <row r="547" spans="16:18" x14ac:dyDescent="0.25">
      <c r="P547" s="14"/>
      <c r="Q547" s="14"/>
      <c r="R547" s="14"/>
    </row>
    <row r="548" spans="16:18" x14ac:dyDescent="0.25">
      <c r="P548" s="14"/>
      <c r="Q548" s="14"/>
      <c r="R548" s="14"/>
    </row>
    <row r="549" spans="16:18" x14ac:dyDescent="0.25">
      <c r="P549" s="14"/>
      <c r="Q549" s="14"/>
      <c r="R549" s="14"/>
    </row>
    <row r="550" spans="16:18" x14ac:dyDescent="0.25">
      <c r="P550" s="14"/>
      <c r="Q550" s="14"/>
      <c r="R550" s="16"/>
    </row>
    <row r="551" spans="16:18" x14ac:dyDescent="0.25">
      <c r="P551" s="14"/>
      <c r="Q551" s="14"/>
      <c r="R551" s="14"/>
    </row>
    <row r="552" spans="16:18" x14ac:dyDescent="0.25">
      <c r="P552" s="14"/>
      <c r="Q552" s="14"/>
      <c r="R552" s="14"/>
    </row>
    <row r="553" spans="16:18" x14ac:dyDescent="0.25">
      <c r="P553" s="14"/>
      <c r="Q553" s="14"/>
      <c r="R553" s="14"/>
    </row>
    <row r="554" spans="16:18" x14ac:dyDescent="0.25">
      <c r="P554" s="14"/>
      <c r="Q554" s="14"/>
      <c r="R554" s="14"/>
    </row>
    <row r="555" spans="16:18" x14ac:dyDescent="0.25">
      <c r="P555" s="14"/>
      <c r="Q555" s="14"/>
      <c r="R555" s="14"/>
    </row>
    <row r="556" spans="16:18" x14ac:dyDescent="0.25">
      <c r="P556" s="14"/>
      <c r="Q556" s="14"/>
      <c r="R556" s="14"/>
    </row>
    <row r="557" spans="16:18" x14ac:dyDescent="0.25">
      <c r="P557" s="14"/>
      <c r="Q557" s="14"/>
      <c r="R557" s="14"/>
    </row>
    <row r="558" spans="16:18" x14ac:dyDescent="0.25">
      <c r="P558" s="14"/>
      <c r="Q558" s="14"/>
      <c r="R558" s="14"/>
    </row>
    <row r="559" spans="16:18" x14ac:dyDescent="0.25">
      <c r="P559" s="14"/>
      <c r="Q559" s="14"/>
      <c r="R559" s="14"/>
    </row>
    <row r="560" spans="16:18" x14ac:dyDescent="0.25">
      <c r="P560" s="14"/>
      <c r="Q560" s="14"/>
      <c r="R560" s="14"/>
    </row>
    <row r="561" spans="16:18" x14ac:dyDescent="0.25">
      <c r="P561" s="14"/>
      <c r="Q561" s="14"/>
      <c r="R561" s="14"/>
    </row>
    <row r="562" spans="16:18" x14ac:dyDescent="0.25">
      <c r="P562" s="14"/>
      <c r="Q562" s="14"/>
      <c r="R562" s="14"/>
    </row>
    <row r="563" spans="16:18" x14ac:dyDescent="0.25">
      <c r="P563" s="14"/>
      <c r="Q563" s="14"/>
      <c r="R563" s="15"/>
    </row>
    <row r="564" spans="16:18" x14ac:dyDescent="0.25">
      <c r="P564" s="14"/>
      <c r="Q564" s="14"/>
      <c r="R564" s="14"/>
    </row>
    <row r="565" spans="16:18" x14ac:dyDescent="0.25">
      <c r="P565" s="14"/>
      <c r="Q565" s="14"/>
      <c r="R565" s="14"/>
    </row>
    <row r="566" spans="16:18" x14ac:dyDescent="0.25">
      <c r="P566" s="14"/>
      <c r="Q566" s="14"/>
      <c r="R566" s="14"/>
    </row>
    <row r="567" spans="16:18" x14ac:dyDescent="0.25">
      <c r="P567" s="14"/>
      <c r="Q567" s="14"/>
      <c r="R567" s="15"/>
    </row>
    <row r="568" spans="16:18" x14ac:dyDescent="0.25">
      <c r="P568" s="14"/>
      <c r="Q568" s="14"/>
      <c r="R568" s="14"/>
    </row>
    <row r="569" spans="16:18" x14ac:dyDescent="0.25">
      <c r="P569" s="14"/>
      <c r="Q569" s="14"/>
      <c r="R569" s="14"/>
    </row>
    <row r="570" spans="16:18" x14ac:dyDescent="0.25">
      <c r="P570" s="14"/>
      <c r="Q570" s="14"/>
      <c r="R570" s="14"/>
    </row>
    <row r="571" spans="16:18" x14ac:dyDescent="0.25">
      <c r="P571" s="14"/>
      <c r="Q571" s="14"/>
      <c r="R571" s="14"/>
    </row>
    <row r="572" spans="16:18" x14ac:dyDescent="0.25">
      <c r="P572" s="14"/>
      <c r="Q572" s="14"/>
      <c r="R572" s="14"/>
    </row>
    <row r="573" spans="16:18" x14ac:dyDescent="0.25">
      <c r="P573" s="14"/>
      <c r="Q573" s="14"/>
      <c r="R573" s="14"/>
    </row>
    <row r="574" spans="16:18" x14ac:dyDescent="0.25">
      <c r="P574" s="14"/>
      <c r="Q574" s="14"/>
      <c r="R574" s="14"/>
    </row>
    <row r="575" spans="16:18" x14ac:dyDescent="0.25">
      <c r="P575" s="14"/>
      <c r="Q575" s="14"/>
      <c r="R575" s="14"/>
    </row>
    <row r="576" spans="16:18" x14ac:dyDescent="0.25">
      <c r="P576" s="14"/>
      <c r="Q576" s="14"/>
      <c r="R576" s="14"/>
    </row>
    <row r="577" spans="16:18" x14ac:dyDescent="0.25">
      <c r="P577" s="14"/>
      <c r="Q577" s="14"/>
      <c r="R577" s="14"/>
    </row>
    <row r="578" spans="16:18" x14ac:dyDescent="0.25">
      <c r="P578" s="14"/>
      <c r="Q578" s="14"/>
      <c r="R578" s="14"/>
    </row>
    <row r="579" spans="16:18" x14ac:dyDescent="0.25">
      <c r="P579" s="14"/>
      <c r="Q579" s="14"/>
      <c r="R579" s="14"/>
    </row>
    <row r="580" spans="16:18" x14ac:dyDescent="0.25">
      <c r="P580" s="14"/>
      <c r="Q580" s="14"/>
      <c r="R580" s="14"/>
    </row>
    <row r="581" spans="16:18" x14ac:dyDescent="0.25">
      <c r="P581" s="14"/>
      <c r="Q581" s="14"/>
      <c r="R581" s="14"/>
    </row>
    <row r="582" spans="16:18" x14ac:dyDescent="0.25">
      <c r="P582" s="14"/>
      <c r="Q582" s="14"/>
      <c r="R582" s="14"/>
    </row>
    <row r="583" spans="16:18" x14ac:dyDescent="0.25">
      <c r="P583" s="14"/>
      <c r="Q583" s="14"/>
      <c r="R583" s="14"/>
    </row>
    <row r="584" spans="16:18" x14ac:dyDescent="0.25">
      <c r="P584" s="14"/>
      <c r="Q584" s="14"/>
      <c r="R584" s="14"/>
    </row>
    <row r="585" spans="16:18" x14ac:dyDescent="0.25">
      <c r="P585" s="14"/>
      <c r="Q585" s="14"/>
      <c r="R585" s="14"/>
    </row>
    <row r="586" spans="16:18" x14ac:dyDescent="0.25">
      <c r="P586" s="14"/>
      <c r="Q586" s="14"/>
      <c r="R586" s="14"/>
    </row>
    <row r="587" spans="16:18" x14ac:dyDescent="0.25">
      <c r="P587" s="14"/>
      <c r="Q587" s="14"/>
      <c r="R587" s="14"/>
    </row>
    <row r="588" spans="16:18" x14ac:dyDescent="0.25">
      <c r="P588" s="14"/>
      <c r="Q588" s="14"/>
      <c r="R588" s="14"/>
    </row>
    <row r="589" spans="16:18" x14ac:dyDescent="0.25">
      <c r="P589" s="14"/>
      <c r="Q589" s="14"/>
      <c r="R589" s="14"/>
    </row>
    <row r="590" spans="16:18" x14ac:dyDescent="0.25">
      <c r="P590" s="14"/>
      <c r="Q590" s="14"/>
      <c r="R590" s="14"/>
    </row>
    <row r="591" spans="16:18" x14ac:dyDescent="0.25">
      <c r="P591" s="14"/>
      <c r="Q591" s="14"/>
      <c r="R591" s="14"/>
    </row>
    <row r="592" spans="16:18" x14ac:dyDescent="0.25">
      <c r="P592" s="14"/>
      <c r="Q592" s="14"/>
      <c r="R592" s="14"/>
    </row>
    <row r="593" spans="16:18" x14ac:dyDescent="0.25">
      <c r="P593" s="14"/>
      <c r="Q593" s="14"/>
      <c r="R593" s="14"/>
    </row>
    <row r="594" spans="16:18" x14ac:dyDescent="0.25">
      <c r="P594" s="14"/>
      <c r="Q594" s="14"/>
      <c r="R594" s="14"/>
    </row>
    <row r="595" spans="16:18" x14ac:dyDescent="0.25">
      <c r="P595" s="14"/>
      <c r="Q595" s="14"/>
      <c r="R595" s="14"/>
    </row>
    <row r="596" spans="16:18" x14ac:dyDescent="0.25">
      <c r="P596" s="14"/>
      <c r="Q596" s="14"/>
      <c r="R596" s="14"/>
    </row>
    <row r="597" spans="16:18" x14ac:dyDescent="0.25">
      <c r="P597" s="14"/>
      <c r="Q597" s="14"/>
      <c r="R597" s="14"/>
    </row>
    <row r="598" spans="16:18" x14ac:dyDescent="0.25">
      <c r="P598" s="14"/>
      <c r="Q598" s="14"/>
      <c r="R598" s="14"/>
    </row>
    <row r="599" spans="16:18" x14ac:dyDescent="0.25">
      <c r="P599" s="14"/>
      <c r="Q599" s="14"/>
      <c r="R599" s="14"/>
    </row>
    <row r="600" spans="16:18" x14ac:dyDescent="0.25">
      <c r="P600" s="14"/>
      <c r="Q600" s="14"/>
      <c r="R600" s="14"/>
    </row>
    <row r="601" spans="16:18" x14ac:dyDescent="0.25">
      <c r="P601" s="14"/>
      <c r="Q601" s="14"/>
      <c r="R601" s="14"/>
    </row>
    <row r="602" spans="16:18" x14ac:dyDescent="0.25">
      <c r="P602" s="14"/>
      <c r="Q602" s="14"/>
      <c r="R602" s="14"/>
    </row>
    <row r="603" spans="16:18" x14ac:dyDescent="0.25">
      <c r="P603" s="14"/>
      <c r="Q603" s="14"/>
      <c r="R603" s="14"/>
    </row>
    <row r="604" spans="16:18" x14ac:dyDescent="0.25">
      <c r="P604" s="14"/>
      <c r="Q604" s="14"/>
      <c r="R604" s="14"/>
    </row>
    <row r="605" spans="16:18" x14ac:dyDescent="0.25">
      <c r="P605" s="14"/>
      <c r="Q605" s="14"/>
      <c r="R605" s="14"/>
    </row>
    <row r="606" spans="16:18" x14ac:dyDescent="0.25">
      <c r="P606" s="14"/>
      <c r="Q606" s="14"/>
      <c r="R606" s="14"/>
    </row>
    <row r="607" spans="16:18" x14ac:dyDescent="0.25">
      <c r="P607" s="14"/>
      <c r="Q607" s="14"/>
      <c r="R607" s="14"/>
    </row>
    <row r="608" spans="16:18" x14ac:dyDescent="0.25">
      <c r="P608" s="14"/>
      <c r="Q608" s="14"/>
      <c r="R608" s="14"/>
    </row>
    <row r="609" spans="16:18" x14ac:dyDescent="0.25">
      <c r="P609" s="14"/>
      <c r="Q609" s="14"/>
      <c r="R609" s="14"/>
    </row>
    <row r="610" spans="16:18" x14ac:dyDescent="0.25">
      <c r="P610" s="14"/>
      <c r="Q610" s="14"/>
      <c r="R610" s="14"/>
    </row>
    <row r="611" spans="16:18" x14ac:dyDescent="0.25">
      <c r="P611" s="14"/>
      <c r="Q611" s="14"/>
      <c r="R611" s="14"/>
    </row>
    <row r="612" spans="16:18" x14ac:dyDescent="0.25">
      <c r="P612" s="14"/>
      <c r="Q612" s="14"/>
      <c r="R612" s="14"/>
    </row>
    <row r="613" spans="16:18" x14ac:dyDescent="0.25">
      <c r="P613" s="14"/>
      <c r="Q613" s="14"/>
      <c r="R613" s="14"/>
    </row>
    <row r="614" spans="16:18" x14ac:dyDescent="0.25">
      <c r="P614" s="14"/>
      <c r="Q614" s="14"/>
      <c r="R614" s="14"/>
    </row>
    <row r="615" spans="16:18" x14ac:dyDescent="0.25">
      <c r="P615" s="16"/>
      <c r="Q615" s="14"/>
      <c r="R615" s="14"/>
    </row>
    <row r="616" spans="16:18" x14ac:dyDescent="0.25">
      <c r="P616" s="14"/>
      <c r="Q616" s="14"/>
      <c r="R616" s="14"/>
    </row>
    <row r="617" spans="16:18" x14ac:dyDescent="0.25">
      <c r="P617" s="14"/>
      <c r="Q617" s="14"/>
      <c r="R617" s="14"/>
    </row>
    <row r="618" spans="16:18" x14ac:dyDescent="0.25">
      <c r="P618" s="14"/>
      <c r="Q618" s="14"/>
      <c r="R618" s="14"/>
    </row>
    <row r="619" spans="16:18" x14ac:dyDescent="0.25">
      <c r="P619" s="14"/>
      <c r="Q619" s="14"/>
      <c r="R619" s="14"/>
    </row>
    <row r="620" spans="16:18" x14ac:dyDescent="0.25">
      <c r="P620" s="14"/>
      <c r="Q620" s="14"/>
      <c r="R620" s="14"/>
    </row>
    <row r="621" spans="16:18" x14ac:dyDescent="0.25">
      <c r="P621" s="14"/>
      <c r="Q621" s="14"/>
      <c r="R621" s="14"/>
    </row>
    <row r="622" spans="16:18" x14ac:dyDescent="0.25">
      <c r="P622" s="14"/>
      <c r="Q622" s="14"/>
      <c r="R622" s="14"/>
    </row>
    <row r="623" spans="16:18" x14ac:dyDescent="0.25">
      <c r="P623" s="14"/>
      <c r="Q623" s="14"/>
      <c r="R623" s="14"/>
    </row>
    <row r="624" spans="16:18" x14ac:dyDescent="0.25">
      <c r="P624" s="14"/>
      <c r="Q624" s="14"/>
      <c r="R624" s="14"/>
    </row>
    <row r="625" spans="16:18" x14ac:dyDescent="0.25">
      <c r="P625" s="14"/>
      <c r="Q625" s="14"/>
      <c r="R625" s="14"/>
    </row>
    <row r="626" spans="16:18" x14ac:dyDescent="0.25">
      <c r="P626" s="14"/>
      <c r="Q626" s="14"/>
      <c r="R626" s="14"/>
    </row>
    <row r="627" spans="16:18" x14ac:dyDescent="0.25">
      <c r="P627" s="14"/>
      <c r="Q627" s="14"/>
      <c r="R627" s="14"/>
    </row>
    <row r="628" spans="16:18" x14ac:dyDescent="0.25">
      <c r="P628" s="14"/>
      <c r="Q628" s="14"/>
      <c r="R628" s="14"/>
    </row>
    <row r="629" spans="16:18" x14ac:dyDescent="0.25">
      <c r="P629" s="14"/>
      <c r="Q629" s="14"/>
      <c r="R629" s="14"/>
    </row>
    <row r="630" spans="16:18" x14ac:dyDescent="0.25">
      <c r="P630" s="14"/>
      <c r="Q630" s="14"/>
      <c r="R630" s="14"/>
    </row>
    <row r="631" spans="16:18" x14ac:dyDescent="0.25">
      <c r="P631" s="14"/>
      <c r="Q631" s="14"/>
      <c r="R631" s="14"/>
    </row>
    <row r="632" spans="16:18" x14ac:dyDescent="0.25">
      <c r="P632" s="14"/>
      <c r="Q632" s="14"/>
      <c r="R632" s="14"/>
    </row>
    <row r="633" spans="16:18" x14ac:dyDescent="0.25">
      <c r="P633" s="14"/>
      <c r="Q633" s="14"/>
      <c r="R633" s="14"/>
    </row>
    <row r="634" spans="16:18" x14ac:dyDescent="0.25">
      <c r="P634" s="14"/>
      <c r="Q634" s="14"/>
      <c r="R634" s="14"/>
    </row>
    <row r="635" spans="16:18" x14ac:dyDescent="0.25">
      <c r="P635" s="14"/>
      <c r="Q635" s="14"/>
      <c r="R635" s="14"/>
    </row>
    <row r="636" spans="16:18" x14ac:dyDescent="0.25">
      <c r="P636" s="14"/>
      <c r="Q636" s="14"/>
      <c r="R636" s="14"/>
    </row>
    <row r="637" spans="16:18" x14ac:dyDescent="0.25">
      <c r="P637" s="14"/>
      <c r="Q637" s="14"/>
      <c r="R637" s="14"/>
    </row>
    <row r="638" spans="16:18" x14ac:dyDescent="0.25">
      <c r="P638" s="14"/>
      <c r="Q638" s="14"/>
      <c r="R638" s="14"/>
    </row>
    <row r="639" spans="16:18" x14ac:dyDescent="0.25">
      <c r="P639" s="14"/>
      <c r="Q639" s="14"/>
      <c r="R639" s="14"/>
    </row>
    <row r="640" spans="16:18" x14ac:dyDescent="0.25">
      <c r="P640" s="14"/>
      <c r="Q640" s="14"/>
      <c r="R640" s="14"/>
    </row>
    <row r="641" spans="16:18" x14ac:dyDescent="0.25">
      <c r="P641" s="14"/>
      <c r="Q641" s="14"/>
      <c r="R641" s="14"/>
    </row>
    <row r="642" spans="16:18" x14ac:dyDescent="0.25">
      <c r="P642" s="14"/>
      <c r="Q642" s="14"/>
      <c r="R642" s="14"/>
    </row>
    <row r="643" spans="16:18" x14ac:dyDescent="0.25">
      <c r="P643" s="14"/>
      <c r="Q643" s="16"/>
      <c r="R643" s="14"/>
    </row>
    <row r="644" spans="16:18" x14ac:dyDescent="0.25">
      <c r="P644" s="14"/>
      <c r="Q644" s="14"/>
      <c r="R644" s="14"/>
    </row>
    <row r="645" spans="16:18" x14ac:dyDescent="0.25">
      <c r="P645" s="14"/>
      <c r="Q645" s="14"/>
      <c r="R645" s="14"/>
    </row>
    <row r="646" spans="16:18" x14ac:dyDescent="0.25">
      <c r="P646" s="14"/>
      <c r="Q646" s="14"/>
      <c r="R646" s="14"/>
    </row>
    <row r="647" spans="16:18" x14ac:dyDescent="0.25">
      <c r="P647" s="14"/>
      <c r="Q647" s="14"/>
      <c r="R647" s="14"/>
    </row>
    <row r="648" spans="16:18" x14ac:dyDescent="0.25">
      <c r="P648" s="14"/>
      <c r="Q648" s="14"/>
      <c r="R648" s="14"/>
    </row>
    <row r="649" spans="16:18" x14ac:dyDescent="0.25">
      <c r="P649" s="14"/>
      <c r="Q649" s="14"/>
      <c r="R649" s="14"/>
    </row>
    <row r="650" spans="16:18" x14ac:dyDescent="0.25">
      <c r="P650" s="14"/>
      <c r="Q650" s="14"/>
      <c r="R650" s="14"/>
    </row>
    <row r="651" spans="16:18" x14ac:dyDescent="0.25">
      <c r="P651" s="14"/>
      <c r="Q651" s="14"/>
      <c r="R651" s="14"/>
    </row>
    <row r="652" spans="16:18" x14ac:dyDescent="0.25">
      <c r="P652" s="14"/>
      <c r="Q652" s="14"/>
      <c r="R652" s="14"/>
    </row>
    <row r="653" spans="16:18" x14ac:dyDescent="0.25">
      <c r="P653" s="14"/>
      <c r="Q653" s="14"/>
      <c r="R653" s="14"/>
    </row>
    <row r="654" spans="16:18" x14ac:dyDescent="0.25">
      <c r="P654" s="14"/>
      <c r="Q654" s="14"/>
      <c r="R654" s="14"/>
    </row>
    <row r="655" spans="16:18" x14ac:dyDescent="0.25">
      <c r="P655" s="14"/>
      <c r="Q655" s="14"/>
      <c r="R655" s="14"/>
    </row>
    <row r="656" spans="16:18" x14ac:dyDescent="0.25">
      <c r="P656" s="14"/>
      <c r="Q656" s="14"/>
      <c r="R656" s="14"/>
    </row>
    <row r="657" spans="16:18" x14ac:dyDescent="0.25">
      <c r="P657" s="14"/>
      <c r="Q657" s="14"/>
      <c r="R657" s="14"/>
    </row>
    <row r="658" spans="16:18" x14ac:dyDescent="0.25">
      <c r="P658" s="14"/>
      <c r="Q658" s="14"/>
      <c r="R658" s="14"/>
    </row>
    <row r="659" spans="16:18" x14ac:dyDescent="0.25">
      <c r="P659" s="14"/>
      <c r="Q659" s="14"/>
      <c r="R659" s="14"/>
    </row>
    <row r="660" spans="16:18" x14ac:dyDescent="0.25">
      <c r="P660" s="14"/>
      <c r="Q660" s="14"/>
      <c r="R660" s="14"/>
    </row>
    <row r="661" spans="16:18" x14ac:dyDescent="0.25">
      <c r="P661" s="14"/>
      <c r="Q661" s="14"/>
      <c r="R661" s="14"/>
    </row>
    <row r="662" spans="16:18" x14ac:dyDescent="0.25">
      <c r="P662" s="14"/>
      <c r="Q662" s="14"/>
      <c r="R662" s="14"/>
    </row>
    <row r="663" spans="16:18" x14ac:dyDescent="0.25">
      <c r="P663" s="14"/>
      <c r="Q663" s="14"/>
      <c r="R663" s="14"/>
    </row>
    <row r="664" spans="16:18" x14ac:dyDescent="0.25">
      <c r="P664" s="14"/>
      <c r="Q664" s="14"/>
      <c r="R664" s="14"/>
    </row>
    <row r="665" spans="16:18" x14ac:dyDescent="0.25">
      <c r="P665" s="14"/>
      <c r="Q665" s="14"/>
      <c r="R665" s="16"/>
    </row>
    <row r="666" spans="16:18" x14ac:dyDescent="0.25">
      <c r="P666" s="14"/>
      <c r="Q666" s="14"/>
      <c r="R666" s="14"/>
    </row>
    <row r="667" spans="16:18" x14ac:dyDescent="0.25">
      <c r="P667" s="14"/>
      <c r="Q667" s="14"/>
      <c r="R667" s="14"/>
    </row>
    <row r="668" spans="16:18" x14ac:dyDescent="0.25">
      <c r="P668" s="15"/>
      <c r="Q668" s="14"/>
      <c r="R668" s="14"/>
    </row>
    <row r="669" spans="16:18" x14ac:dyDescent="0.25">
      <c r="P669" s="14"/>
      <c r="Q669" s="14"/>
      <c r="R669" s="14"/>
    </row>
    <row r="670" spans="16:18" x14ac:dyDescent="0.25">
      <c r="P670" s="14"/>
      <c r="Q670" s="14"/>
      <c r="R670" s="14"/>
    </row>
    <row r="671" spans="16:18" x14ac:dyDescent="0.25">
      <c r="P671" s="14"/>
      <c r="Q671" s="14"/>
      <c r="R671" s="14"/>
    </row>
    <row r="672" spans="16:18" x14ac:dyDescent="0.25">
      <c r="P672" s="14"/>
      <c r="Q672" s="14"/>
      <c r="R672" s="14"/>
    </row>
    <row r="673" spans="16:18" x14ac:dyDescent="0.25">
      <c r="P673" s="14"/>
      <c r="Q673" s="14"/>
      <c r="R673" s="14"/>
    </row>
    <row r="674" spans="16:18" x14ac:dyDescent="0.25">
      <c r="P674" s="14"/>
      <c r="Q674" s="14"/>
      <c r="R674" s="14"/>
    </row>
    <row r="675" spans="16:18" x14ac:dyDescent="0.25">
      <c r="P675" s="14"/>
      <c r="Q675" s="14"/>
      <c r="R675" s="14"/>
    </row>
    <row r="676" spans="16:18" x14ac:dyDescent="0.25">
      <c r="P676" s="14"/>
      <c r="Q676" s="14"/>
      <c r="R676" s="14"/>
    </row>
    <row r="677" spans="16:18" x14ac:dyDescent="0.25">
      <c r="P677" s="14"/>
      <c r="Q677" s="14"/>
      <c r="R677" s="14"/>
    </row>
    <row r="678" spans="16:18" x14ac:dyDescent="0.25">
      <c r="P678" s="14"/>
      <c r="Q678" s="14"/>
      <c r="R678" s="14"/>
    </row>
    <row r="679" spans="16:18" x14ac:dyDescent="0.25">
      <c r="P679" s="15"/>
      <c r="Q679" s="14"/>
      <c r="R679" s="14"/>
    </row>
    <row r="680" spans="16:18" x14ac:dyDescent="0.25">
      <c r="P680" s="14"/>
      <c r="Q680" s="14"/>
      <c r="R680" s="14"/>
    </row>
    <row r="681" spans="16:18" x14ac:dyDescent="0.25">
      <c r="P681" s="14"/>
      <c r="Q681" s="14"/>
      <c r="R681" s="14"/>
    </row>
    <row r="682" spans="16:18" x14ac:dyDescent="0.25">
      <c r="P682" s="14"/>
      <c r="Q682" s="14"/>
      <c r="R682" s="14"/>
    </row>
    <row r="683" spans="16:18" x14ac:dyDescent="0.25">
      <c r="P683" s="14"/>
      <c r="Q683" s="14"/>
      <c r="R683" s="14"/>
    </row>
    <row r="684" spans="16:18" x14ac:dyDescent="0.25">
      <c r="P684" s="14"/>
      <c r="Q684" s="14"/>
      <c r="R684" s="14"/>
    </row>
    <row r="685" spans="16:18" x14ac:dyDescent="0.25">
      <c r="P685" s="14"/>
      <c r="Q685" s="14"/>
      <c r="R685" s="14"/>
    </row>
    <row r="686" spans="16:18" x14ac:dyDescent="0.25">
      <c r="P686" s="14"/>
      <c r="Q686" s="14"/>
      <c r="R686" s="14"/>
    </row>
    <row r="687" spans="16:18" x14ac:dyDescent="0.25">
      <c r="P687" s="14"/>
      <c r="Q687" s="14"/>
      <c r="R687" s="14"/>
    </row>
    <row r="688" spans="16:18" x14ac:dyDescent="0.25">
      <c r="P688" s="15"/>
      <c r="Q688" s="14"/>
      <c r="R688" s="14"/>
    </row>
    <row r="689" spans="16:18" x14ac:dyDescent="0.25">
      <c r="P689" s="14"/>
      <c r="Q689" s="14"/>
      <c r="R689" s="14"/>
    </row>
    <row r="690" spans="16:18" x14ac:dyDescent="0.25">
      <c r="P690" s="14"/>
      <c r="Q690" s="14"/>
      <c r="R690" s="14"/>
    </row>
    <row r="691" spans="16:18" x14ac:dyDescent="0.25">
      <c r="P691" s="14"/>
      <c r="Q691" s="14"/>
      <c r="R691" s="14"/>
    </row>
    <row r="692" spans="16:18" x14ac:dyDescent="0.25">
      <c r="P692" s="14"/>
      <c r="Q692" s="14"/>
      <c r="R692" s="14"/>
    </row>
    <row r="693" spans="16:18" x14ac:dyDescent="0.25">
      <c r="P693" s="14"/>
      <c r="Q693" s="14"/>
      <c r="R693" s="14"/>
    </row>
    <row r="694" spans="16:18" x14ac:dyDescent="0.25">
      <c r="P694" s="14"/>
      <c r="Q694" s="14"/>
      <c r="R694" s="14"/>
    </row>
    <row r="695" spans="16:18" x14ac:dyDescent="0.25">
      <c r="P695" s="14"/>
      <c r="Q695" s="14"/>
      <c r="R695" s="14"/>
    </row>
    <row r="696" spans="16:18" x14ac:dyDescent="0.25">
      <c r="P696" s="14"/>
      <c r="Q696" s="15"/>
      <c r="R696" s="14"/>
    </row>
    <row r="697" spans="16:18" x14ac:dyDescent="0.25">
      <c r="P697" s="15"/>
      <c r="Q697" s="14"/>
      <c r="R697" s="14"/>
    </row>
    <row r="698" spans="16:18" x14ac:dyDescent="0.25">
      <c r="P698" s="15"/>
      <c r="Q698" s="14"/>
      <c r="R698" s="14"/>
    </row>
    <row r="699" spans="16:18" x14ac:dyDescent="0.25">
      <c r="P699" s="15"/>
      <c r="Q699" s="14"/>
      <c r="R699" s="14"/>
    </row>
    <row r="700" spans="16:18" x14ac:dyDescent="0.25">
      <c r="P700" s="14"/>
      <c r="Q700" s="14"/>
      <c r="R700" s="14"/>
    </row>
    <row r="701" spans="16:18" x14ac:dyDescent="0.25">
      <c r="P701" s="14"/>
      <c r="Q701" s="14"/>
      <c r="R701" s="14"/>
    </row>
    <row r="702" spans="16:18" x14ac:dyDescent="0.25">
      <c r="P702" s="15"/>
      <c r="Q702" s="14"/>
      <c r="R702" s="14"/>
    </row>
    <row r="703" spans="16:18" x14ac:dyDescent="0.25">
      <c r="P703" s="15"/>
      <c r="Q703" s="14"/>
      <c r="R703" s="14"/>
    </row>
    <row r="704" spans="16:18" x14ac:dyDescent="0.25">
      <c r="P704" s="14"/>
      <c r="Q704" s="14"/>
      <c r="R704" s="14"/>
    </row>
    <row r="705" spans="16:18" x14ac:dyDescent="0.25">
      <c r="P705" s="14"/>
      <c r="Q705" s="14"/>
      <c r="R705" s="14"/>
    </row>
    <row r="706" spans="16:18" x14ac:dyDescent="0.25">
      <c r="P706" s="14"/>
      <c r="Q706" s="14"/>
      <c r="R706" s="14"/>
    </row>
    <row r="707" spans="16:18" x14ac:dyDescent="0.25">
      <c r="P707" s="14"/>
      <c r="Q707" s="15"/>
      <c r="R707" s="14"/>
    </row>
    <row r="708" spans="16:18" x14ac:dyDescent="0.25">
      <c r="P708" s="14"/>
      <c r="Q708" s="14"/>
      <c r="R708" s="14"/>
    </row>
    <row r="709" spans="16:18" x14ac:dyDescent="0.25">
      <c r="P709" s="14"/>
      <c r="Q709" s="14"/>
      <c r="R709" s="14"/>
    </row>
    <row r="710" spans="16:18" x14ac:dyDescent="0.25">
      <c r="P710" s="14"/>
      <c r="Q710" s="14"/>
      <c r="R710" s="14"/>
    </row>
    <row r="711" spans="16:18" x14ac:dyDescent="0.25">
      <c r="P711" s="14"/>
      <c r="Q711" s="14"/>
      <c r="R711" s="14"/>
    </row>
    <row r="712" spans="16:18" x14ac:dyDescent="0.25">
      <c r="P712" s="14"/>
      <c r="Q712" s="14"/>
      <c r="R712" s="14"/>
    </row>
    <row r="713" spans="16:18" x14ac:dyDescent="0.25">
      <c r="P713" s="14"/>
      <c r="Q713" s="14"/>
      <c r="R713" s="14"/>
    </row>
    <row r="714" spans="16:18" x14ac:dyDescent="0.25">
      <c r="P714" s="14"/>
      <c r="Q714" s="14"/>
      <c r="R714" s="14"/>
    </row>
    <row r="715" spans="16:18" x14ac:dyDescent="0.25">
      <c r="P715" s="14"/>
      <c r="Q715" s="14"/>
      <c r="R715" s="14"/>
    </row>
    <row r="716" spans="16:18" x14ac:dyDescent="0.25">
      <c r="P716" s="14"/>
      <c r="Q716" s="15"/>
      <c r="R716" s="14"/>
    </row>
    <row r="717" spans="16:18" x14ac:dyDescent="0.25">
      <c r="P717" s="14"/>
      <c r="Q717" s="14"/>
      <c r="R717" s="14"/>
    </row>
    <row r="718" spans="16:18" x14ac:dyDescent="0.25">
      <c r="P718" s="14"/>
      <c r="Q718" s="14"/>
      <c r="R718" s="15"/>
    </row>
    <row r="719" spans="16:18" x14ac:dyDescent="0.25">
      <c r="P719" s="14"/>
      <c r="Q719" s="14"/>
      <c r="R719" s="14"/>
    </row>
    <row r="720" spans="16:18" x14ac:dyDescent="0.25">
      <c r="P720" s="14"/>
      <c r="Q720" s="14"/>
      <c r="R720" s="14"/>
    </row>
    <row r="721" spans="16:18" x14ac:dyDescent="0.25">
      <c r="P721" s="14"/>
      <c r="Q721" s="14"/>
      <c r="R721" s="14"/>
    </row>
    <row r="722" spans="16:18" x14ac:dyDescent="0.25">
      <c r="P722" s="14"/>
      <c r="Q722" s="14"/>
      <c r="R722" s="14"/>
    </row>
    <row r="723" spans="16:18" x14ac:dyDescent="0.25">
      <c r="P723" s="14"/>
      <c r="Q723" s="14"/>
      <c r="R723" s="14"/>
    </row>
    <row r="724" spans="16:18" x14ac:dyDescent="0.25">
      <c r="P724" s="14"/>
      <c r="Q724" s="14"/>
      <c r="R724" s="14"/>
    </row>
    <row r="725" spans="16:18" x14ac:dyDescent="0.25">
      <c r="P725" s="14"/>
      <c r="Q725" s="15"/>
      <c r="R725" s="14"/>
    </row>
    <row r="726" spans="16:18" x14ac:dyDescent="0.25">
      <c r="P726" s="14"/>
      <c r="Q726" s="15"/>
      <c r="R726" s="14"/>
    </row>
    <row r="727" spans="16:18" x14ac:dyDescent="0.25">
      <c r="P727" s="14"/>
      <c r="Q727" s="15"/>
      <c r="R727" s="14"/>
    </row>
    <row r="728" spans="16:18" x14ac:dyDescent="0.25">
      <c r="P728" s="14"/>
      <c r="Q728" s="14"/>
      <c r="R728" s="14"/>
    </row>
    <row r="729" spans="16:18" x14ac:dyDescent="0.25">
      <c r="P729" s="14"/>
      <c r="Q729" s="14"/>
      <c r="R729" s="15"/>
    </row>
    <row r="730" spans="16:18" x14ac:dyDescent="0.25">
      <c r="P730" s="14"/>
      <c r="Q730" s="15"/>
      <c r="R730" s="14"/>
    </row>
    <row r="731" spans="16:18" x14ac:dyDescent="0.25">
      <c r="P731" s="14"/>
      <c r="Q731" s="15"/>
      <c r="R731" s="14"/>
    </row>
    <row r="732" spans="16:18" x14ac:dyDescent="0.25">
      <c r="P732" s="14"/>
      <c r="Q732" s="14"/>
      <c r="R732" s="14"/>
    </row>
    <row r="733" spans="16:18" x14ac:dyDescent="0.25">
      <c r="P733" s="14"/>
      <c r="Q733" s="14"/>
      <c r="R733" s="14"/>
    </row>
    <row r="734" spans="16:18" x14ac:dyDescent="0.25">
      <c r="P734" s="14"/>
      <c r="Q734" s="14"/>
      <c r="R734" s="14"/>
    </row>
    <row r="735" spans="16:18" x14ac:dyDescent="0.25">
      <c r="P735" s="14"/>
      <c r="Q735" s="14"/>
      <c r="R735" s="14"/>
    </row>
    <row r="736" spans="16:18" x14ac:dyDescent="0.25">
      <c r="P736" s="14"/>
      <c r="Q736" s="14"/>
      <c r="R736" s="14"/>
    </row>
    <row r="737" spans="16:18" x14ac:dyDescent="0.25">
      <c r="P737" s="14"/>
      <c r="Q737" s="14"/>
      <c r="R737" s="14"/>
    </row>
    <row r="738" spans="16:18" x14ac:dyDescent="0.25">
      <c r="P738" s="14"/>
      <c r="Q738" s="14"/>
      <c r="R738" s="15"/>
    </row>
    <row r="739" spans="16:18" x14ac:dyDescent="0.25">
      <c r="P739" s="14"/>
      <c r="Q739" s="14"/>
      <c r="R739" s="14"/>
    </row>
    <row r="740" spans="16:18" x14ac:dyDescent="0.25">
      <c r="P740" s="14"/>
      <c r="Q740" s="14"/>
      <c r="R740" s="14"/>
    </row>
    <row r="741" spans="16:18" x14ac:dyDescent="0.25">
      <c r="P741" s="14"/>
      <c r="Q741" s="14"/>
      <c r="R741" s="14"/>
    </row>
    <row r="742" spans="16:18" x14ac:dyDescent="0.25">
      <c r="P742" s="14"/>
      <c r="Q742" s="14"/>
      <c r="R742" s="14"/>
    </row>
    <row r="743" spans="16:18" x14ac:dyDescent="0.25">
      <c r="P743" s="14"/>
      <c r="Q743" s="14"/>
      <c r="R743" s="14"/>
    </row>
    <row r="744" spans="16:18" x14ac:dyDescent="0.25">
      <c r="P744" s="14"/>
      <c r="Q744" s="14"/>
      <c r="R744" s="14"/>
    </row>
    <row r="745" spans="16:18" x14ac:dyDescent="0.25">
      <c r="P745" s="14"/>
      <c r="Q745" s="14"/>
      <c r="R745" s="14"/>
    </row>
    <row r="746" spans="16:18" x14ac:dyDescent="0.25">
      <c r="P746" s="14"/>
      <c r="Q746" s="14"/>
      <c r="R746" s="14"/>
    </row>
    <row r="747" spans="16:18" x14ac:dyDescent="0.25">
      <c r="P747" s="14"/>
      <c r="Q747" s="14"/>
      <c r="R747" s="15"/>
    </row>
    <row r="748" spans="16:18" x14ac:dyDescent="0.25">
      <c r="P748" s="14"/>
      <c r="Q748" s="14"/>
      <c r="R748" s="15"/>
    </row>
    <row r="749" spans="16:18" x14ac:dyDescent="0.25">
      <c r="P749" s="14"/>
      <c r="Q749" s="14"/>
      <c r="R749" s="15"/>
    </row>
    <row r="750" spans="16:18" x14ac:dyDescent="0.25">
      <c r="P750" s="14"/>
      <c r="Q750" s="14"/>
      <c r="R750" s="14"/>
    </row>
    <row r="751" spans="16:18" x14ac:dyDescent="0.25">
      <c r="P751" s="15"/>
      <c r="Q751" s="14"/>
      <c r="R751" s="14"/>
    </row>
    <row r="752" spans="16:18" x14ac:dyDescent="0.25">
      <c r="P752" s="15"/>
      <c r="Q752" s="14"/>
      <c r="R752" s="15"/>
    </row>
    <row r="753" spans="16:18" x14ac:dyDescent="0.25">
      <c r="P753" s="14"/>
      <c r="Q753" s="14"/>
      <c r="R753" s="15"/>
    </row>
    <row r="754" spans="16:18" x14ac:dyDescent="0.25">
      <c r="P754" s="14"/>
      <c r="Q754" s="14"/>
      <c r="R754" s="14"/>
    </row>
    <row r="755" spans="16:18" x14ac:dyDescent="0.25">
      <c r="P755" s="15"/>
      <c r="Q755" s="14"/>
      <c r="R755" s="14"/>
    </row>
    <row r="756" spans="16:18" x14ac:dyDescent="0.25">
      <c r="P756" s="14"/>
      <c r="Q756" s="14"/>
      <c r="R756" s="14"/>
    </row>
    <row r="757" spans="16:18" x14ac:dyDescent="0.25">
      <c r="P757" s="14"/>
      <c r="Q757" s="14"/>
      <c r="R757" s="14"/>
    </row>
    <row r="758" spans="16:18" x14ac:dyDescent="0.25">
      <c r="P758" s="14"/>
      <c r="Q758" s="14"/>
      <c r="R758" s="14"/>
    </row>
    <row r="759" spans="16:18" x14ac:dyDescent="0.25">
      <c r="P759" s="14"/>
      <c r="Q759" s="14"/>
      <c r="R759" s="14"/>
    </row>
    <row r="760" spans="16:18" x14ac:dyDescent="0.25">
      <c r="P760" s="14"/>
      <c r="Q760" s="14"/>
      <c r="R760" s="14"/>
    </row>
    <row r="761" spans="16:18" x14ac:dyDescent="0.25">
      <c r="P761" s="14"/>
      <c r="Q761" s="14"/>
      <c r="R761" s="14"/>
    </row>
    <row r="762" spans="16:18" x14ac:dyDescent="0.25">
      <c r="P762" s="15"/>
      <c r="Q762" s="14"/>
      <c r="R762" s="14"/>
    </row>
    <row r="763" spans="16:18" x14ac:dyDescent="0.25">
      <c r="P763" s="14"/>
      <c r="Q763" s="14"/>
      <c r="R763" s="14"/>
    </row>
    <row r="764" spans="16:18" x14ac:dyDescent="0.25">
      <c r="P764" s="14"/>
      <c r="Q764" s="14"/>
      <c r="R764" s="14"/>
    </row>
    <row r="765" spans="16:18" x14ac:dyDescent="0.25">
      <c r="P765" s="14"/>
      <c r="Q765" s="14"/>
      <c r="R765" s="14"/>
    </row>
    <row r="766" spans="16:18" x14ac:dyDescent="0.25">
      <c r="P766" s="14"/>
      <c r="Q766" s="14"/>
      <c r="R766" s="14"/>
    </row>
    <row r="767" spans="16:18" x14ac:dyDescent="0.25">
      <c r="P767" s="14"/>
      <c r="Q767" s="14"/>
      <c r="R767" s="14"/>
    </row>
    <row r="768" spans="16:18" x14ac:dyDescent="0.25">
      <c r="P768" s="14"/>
      <c r="Q768" s="14"/>
      <c r="R768" s="14"/>
    </row>
    <row r="769" spans="16:18" x14ac:dyDescent="0.25">
      <c r="P769" s="14"/>
      <c r="Q769" s="14"/>
      <c r="R769" s="14"/>
    </row>
    <row r="770" spans="16:18" x14ac:dyDescent="0.25">
      <c r="P770" s="14"/>
      <c r="Q770" s="14"/>
      <c r="R770" s="14"/>
    </row>
    <row r="771" spans="16:18" x14ac:dyDescent="0.25">
      <c r="P771" s="14"/>
      <c r="Q771" s="14"/>
      <c r="R771" s="14"/>
    </row>
    <row r="772" spans="16:18" x14ac:dyDescent="0.25">
      <c r="P772" s="14"/>
      <c r="Q772" s="14"/>
      <c r="R772" s="14"/>
    </row>
    <row r="773" spans="16:18" x14ac:dyDescent="0.25">
      <c r="P773" s="14"/>
      <c r="Q773" s="14"/>
      <c r="R773" s="14"/>
    </row>
    <row r="774" spans="16:18" x14ac:dyDescent="0.25">
      <c r="P774" s="14"/>
      <c r="Q774" s="14"/>
      <c r="R774" s="14"/>
    </row>
    <row r="775" spans="16:18" x14ac:dyDescent="0.25">
      <c r="P775" s="14"/>
      <c r="Q775" s="14"/>
      <c r="R775" s="14"/>
    </row>
    <row r="776" spans="16:18" x14ac:dyDescent="0.25">
      <c r="P776" s="14"/>
      <c r="Q776" s="14"/>
      <c r="R776" s="14"/>
    </row>
    <row r="777" spans="16:18" x14ac:dyDescent="0.25">
      <c r="P777" s="14"/>
      <c r="Q777" s="14"/>
      <c r="R777" s="14"/>
    </row>
    <row r="778" spans="16:18" x14ac:dyDescent="0.25">
      <c r="P778" s="14"/>
      <c r="Q778" s="14"/>
      <c r="R778" s="14"/>
    </row>
    <row r="779" spans="16:18" x14ac:dyDescent="0.25">
      <c r="P779" s="14"/>
      <c r="Q779" s="15"/>
      <c r="R779" s="14"/>
    </row>
    <row r="780" spans="16:18" x14ac:dyDescent="0.25">
      <c r="P780" s="14"/>
      <c r="Q780" s="15"/>
      <c r="R780" s="14"/>
    </row>
    <row r="781" spans="16:18" x14ac:dyDescent="0.25">
      <c r="P781" s="14"/>
      <c r="Q781" s="14"/>
      <c r="R781" s="14"/>
    </row>
    <row r="782" spans="16:18" x14ac:dyDescent="0.25">
      <c r="P782" s="14"/>
      <c r="Q782" s="14"/>
      <c r="R782" s="14"/>
    </row>
    <row r="783" spans="16:18" x14ac:dyDescent="0.25">
      <c r="P783" s="14"/>
      <c r="Q783" s="15"/>
      <c r="R783" s="14"/>
    </row>
    <row r="784" spans="16:18" x14ac:dyDescent="0.25">
      <c r="P784" s="14"/>
      <c r="Q784" s="14"/>
      <c r="R784" s="14"/>
    </row>
    <row r="785" spans="16:18" x14ac:dyDescent="0.25">
      <c r="P785" s="14"/>
      <c r="Q785" s="14"/>
      <c r="R785" s="14"/>
    </row>
    <row r="786" spans="16:18" x14ac:dyDescent="0.25">
      <c r="P786" s="14"/>
      <c r="Q786" s="14"/>
      <c r="R786" s="14"/>
    </row>
    <row r="787" spans="16:18" x14ac:dyDescent="0.25">
      <c r="P787" s="14"/>
      <c r="Q787" s="14"/>
      <c r="R787" s="14"/>
    </row>
    <row r="788" spans="16:18" x14ac:dyDescent="0.25">
      <c r="P788" s="14"/>
      <c r="Q788" s="14"/>
      <c r="R788" s="14"/>
    </row>
    <row r="789" spans="16:18" x14ac:dyDescent="0.25">
      <c r="P789" s="14"/>
      <c r="Q789" s="14"/>
      <c r="R789" s="14"/>
    </row>
    <row r="790" spans="16:18" x14ac:dyDescent="0.25">
      <c r="P790" s="14"/>
      <c r="Q790" s="15"/>
      <c r="R790" s="14"/>
    </row>
    <row r="791" spans="16:18" x14ac:dyDescent="0.25">
      <c r="P791" s="14"/>
      <c r="Q791" s="14"/>
      <c r="R791" s="14"/>
    </row>
    <row r="792" spans="16:18" x14ac:dyDescent="0.25">
      <c r="P792" s="14"/>
      <c r="Q792" s="14"/>
      <c r="R792" s="14"/>
    </row>
    <row r="793" spans="16:18" x14ac:dyDescent="0.25">
      <c r="P793" s="14"/>
      <c r="Q793" s="14"/>
      <c r="R793" s="14"/>
    </row>
    <row r="794" spans="16:18" x14ac:dyDescent="0.25">
      <c r="Q794" s="14"/>
      <c r="R794" s="14"/>
    </row>
    <row r="795" spans="16:18" x14ac:dyDescent="0.25">
      <c r="Q795" s="14"/>
      <c r="R795" s="14"/>
    </row>
    <row r="796" spans="16:18" x14ac:dyDescent="0.25">
      <c r="Q796" s="14"/>
      <c r="R796" s="14"/>
    </row>
    <row r="797" spans="16:18" x14ac:dyDescent="0.25">
      <c r="Q797" s="14"/>
      <c r="R797" s="14"/>
    </row>
    <row r="798" spans="16:18" x14ac:dyDescent="0.25">
      <c r="Q798" s="14"/>
      <c r="R798" s="14"/>
    </row>
    <row r="799" spans="16:18" x14ac:dyDescent="0.25">
      <c r="Q799" s="14"/>
      <c r="R799" s="14"/>
    </row>
    <row r="800" spans="16:18" x14ac:dyDescent="0.25">
      <c r="Q800" s="14"/>
      <c r="R800" s="14"/>
    </row>
    <row r="801" spans="17:18" x14ac:dyDescent="0.25">
      <c r="Q801" s="14"/>
      <c r="R801" s="15"/>
    </row>
    <row r="802" spans="17:18" x14ac:dyDescent="0.25">
      <c r="Q802" s="14"/>
      <c r="R802" s="15"/>
    </row>
    <row r="803" spans="17:18" x14ac:dyDescent="0.25">
      <c r="Q803" s="14"/>
      <c r="R803" s="14"/>
    </row>
    <row r="804" spans="17:18" x14ac:dyDescent="0.25">
      <c r="Q804" s="14"/>
      <c r="R804" s="14"/>
    </row>
    <row r="805" spans="17:18" x14ac:dyDescent="0.25">
      <c r="Q805" s="14"/>
      <c r="R805" s="15"/>
    </row>
    <row r="806" spans="17:18" x14ac:dyDescent="0.25">
      <c r="Q806" s="14"/>
      <c r="R806" s="14"/>
    </row>
    <row r="807" spans="17:18" x14ac:dyDescent="0.25">
      <c r="Q807" s="14"/>
      <c r="R807" s="14"/>
    </row>
    <row r="808" spans="17:18" x14ac:dyDescent="0.25">
      <c r="Q808" s="14"/>
      <c r="R808" s="14"/>
    </row>
    <row r="809" spans="17:18" x14ac:dyDescent="0.25">
      <c r="Q809" s="14"/>
      <c r="R809" s="14"/>
    </row>
    <row r="810" spans="17:18" x14ac:dyDescent="0.25">
      <c r="Q810" s="14"/>
      <c r="R810" s="14"/>
    </row>
    <row r="811" spans="17:18" x14ac:dyDescent="0.25">
      <c r="Q811" s="14"/>
      <c r="R811" s="14"/>
    </row>
    <row r="812" spans="17:18" x14ac:dyDescent="0.25">
      <c r="Q812" s="14"/>
      <c r="R812" s="15"/>
    </row>
    <row r="813" spans="17:18" x14ac:dyDescent="0.25">
      <c r="Q813" s="14"/>
      <c r="R813" s="14"/>
    </row>
    <row r="814" spans="17:18" x14ac:dyDescent="0.25">
      <c r="Q814" s="14"/>
      <c r="R814" s="14"/>
    </row>
    <row r="815" spans="17:18" x14ac:dyDescent="0.25">
      <c r="Q815" s="14"/>
      <c r="R815" s="14"/>
    </row>
    <row r="816" spans="17:18" x14ac:dyDescent="0.25">
      <c r="Q816" s="14"/>
      <c r="R816" s="14"/>
    </row>
    <row r="817" spans="17:18" x14ac:dyDescent="0.25">
      <c r="Q817" s="14"/>
      <c r="R817" s="14"/>
    </row>
    <row r="818" spans="17:18" x14ac:dyDescent="0.25">
      <c r="Q818" s="14"/>
      <c r="R818" s="14"/>
    </row>
    <row r="819" spans="17:18" x14ac:dyDescent="0.25">
      <c r="Q819" s="14"/>
      <c r="R819" s="14"/>
    </row>
    <row r="820" spans="17:18" x14ac:dyDescent="0.25">
      <c r="Q820" s="14"/>
      <c r="R820" s="14"/>
    </row>
    <row r="821" spans="17:18" x14ac:dyDescent="0.25">
      <c r="Q821" s="14"/>
      <c r="R821" s="14"/>
    </row>
    <row r="822" spans="17:18" x14ac:dyDescent="0.25">
      <c r="R822" s="14"/>
    </row>
    <row r="823" spans="17:18" x14ac:dyDescent="0.25">
      <c r="R823" s="14"/>
    </row>
    <row r="824" spans="17:18" x14ac:dyDescent="0.25">
      <c r="R824" s="14"/>
    </row>
    <row r="825" spans="17:18" x14ac:dyDescent="0.25">
      <c r="R825" s="14"/>
    </row>
    <row r="826" spans="17:18" x14ac:dyDescent="0.25">
      <c r="R826" s="14"/>
    </row>
    <row r="827" spans="17:18" x14ac:dyDescent="0.25">
      <c r="R827" s="14"/>
    </row>
    <row r="828" spans="17:18" x14ac:dyDescent="0.25">
      <c r="R828" s="14"/>
    </row>
    <row r="829" spans="17:18" x14ac:dyDescent="0.25">
      <c r="R829" s="14"/>
    </row>
    <row r="830" spans="17:18" x14ac:dyDescent="0.25">
      <c r="R830" s="14"/>
    </row>
    <row r="831" spans="17:18" x14ac:dyDescent="0.25">
      <c r="R831" s="14"/>
    </row>
    <row r="832" spans="17:18" x14ac:dyDescent="0.25">
      <c r="R832" s="14"/>
    </row>
    <row r="833" spans="18:18" x14ac:dyDescent="0.25">
      <c r="R833" s="14"/>
    </row>
    <row r="834" spans="18:18" x14ac:dyDescent="0.25">
      <c r="R834" s="14"/>
    </row>
    <row r="835" spans="18:18" x14ac:dyDescent="0.25">
      <c r="R835" s="14"/>
    </row>
    <row r="836" spans="18:18" x14ac:dyDescent="0.25">
      <c r="R836" s="14"/>
    </row>
    <row r="837" spans="18:18" x14ac:dyDescent="0.25">
      <c r="R837" s="14"/>
    </row>
    <row r="838" spans="18:18" x14ac:dyDescent="0.25">
      <c r="R838" s="14"/>
    </row>
    <row r="839" spans="18:18" x14ac:dyDescent="0.25">
      <c r="R839" s="14"/>
    </row>
    <row r="840" spans="18:18" x14ac:dyDescent="0.25">
      <c r="R840" s="14"/>
    </row>
    <row r="841" spans="18:18" x14ac:dyDescent="0.25">
      <c r="R841" s="14"/>
    </row>
    <row r="842" spans="18:18" x14ac:dyDescent="0.25">
      <c r="R842" s="14"/>
    </row>
    <row r="843" spans="18:18" x14ac:dyDescent="0.25">
      <c r="R843" s="14"/>
    </row>
  </sheetData>
  <mergeCells count="30">
    <mergeCell ref="K6:L6"/>
    <mergeCell ref="M6:N6"/>
    <mergeCell ref="B8:B9"/>
    <mergeCell ref="C8:C9"/>
    <mergeCell ref="D8:E8"/>
    <mergeCell ref="F8:F9"/>
    <mergeCell ref="B6:J6"/>
    <mergeCell ref="A1:N1"/>
    <mergeCell ref="A2:N2"/>
    <mergeCell ref="A3:N3"/>
    <mergeCell ref="A4:N4"/>
    <mergeCell ref="B5:J5"/>
    <mergeCell ref="K5:L5"/>
    <mergeCell ref="M5:N5"/>
    <mergeCell ref="A7:B7"/>
    <mergeCell ref="C7:H7"/>
    <mergeCell ref="I7:K7"/>
    <mergeCell ref="L7:N7"/>
    <mergeCell ref="K258:L258"/>
    <mergeCell ref="N8:N9"/>
    <mergeCell ref="H8:H9"/>
    <mergeCell ref="I8:I9"/>
    <mergeCell ref="J8:J9"/>
    <mergeCell ref="G8:G9"/>
    <mergeCell ref="K8:K9"/>
    <mergeCell ref="L8:L9"/>
    <mergeCell ref="M8:M9"/>
    <mergeCell ref="E258:H258"/>
    <mergeCell ref="E257:H257"/>
    <mergeCell ref="A8:A9"/>
  </mergeCells>
  <pageMargins left="0.70866141732283472" right="0.70866141732283472" top="0.74803149606299213" bottom="0.74803149606299213" header="0.31496062992125984" footer="0.31496062992125984"/>
  <pageSetup paperSize="41" scale="57" fitToHeight="0" orientation="landscape" r:id="rId1"/>
  <rowBreaks count="5" manualBreakCount="5">
    <brk id="60" max="13" man="1"/>
    <brk id="117" max="13" man="1"/>
    <brk id="174" max="13" man="1"/>
    <brk id="231" max="13" man="1"/>
    <brk id="27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2023-01-05T15:09:15Z</dcterms:modified>
</cp:coreProperties>
</file>